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4"/>
  </bookViews>
  <sheets>
    <sheet name="дефицит" sheetId="1" r:id="rId1"/>
    <sheet name="Доходы" sheetId="2" r:id="rId2"/>
    <sheet name="раздел,подраз." sheetId="3" r:id="rId3"/>
    <sheet name="ведом,24-26" sheetId="4" r:id="rId4"/>
    <sheet name="целев. 24-26" sheetId="5" r:id="rId5"/>
  </sheets>
  <definedNames>
    <definedName name="_xlnm._FilterDatabase" localSheetId="4" hidden="1">'целев. 24-26'!$A$12:$I$311</definedName>
    <definedName name="_xlnm.Print_Titles" localSheetId="2">'раздел,подраз.'!$10:$12</definedName>
    <definedName name="_xlnm.Print_Area" localSheetId="2">'раздел,подраз.'!$A$1:$F$41</definedName>
  </definedNames>
  <calcPr fullCalcOnLoad="1"/>
</workbook>
</file>

<file path=xl/sharedStrings.xml><?xml version="1.0" encoding="utf-8"?>
<sst xmlns="http://schemas.openxmlformats.org/spreadsheetml/2006/main" count="3222" uniqueCount="672">
  <si>
    <t>Резервные фонды местных администраций в рамках непрограммных расходов органов местного самоуправления</t>
  </si>
  <si>
    <t>Код ведомства</t>
  </si>
  <si>
    <t>Ведомственная структура расходов бюджета Богучанского сельсовета</t>
  </si>
  <si>
    <t>Функционирование высшего должностного лица субъекта Российской Федерации и муниципального образования</t>
  </si>
  <si>
    <t>540</t>
  </si>
  <si>
    <t>Резервные средства</t>
  </si>
  <si>
    <t>810</t>
  </si>
  <si>
    <t>Отдельные мероприятия муниципальной программы</t>
  </si>
  <si>
    <t>870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</si>
  <si>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</si>
  <si>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330</t>
  </si>
  <si>
    <t>Другие вопросы в области здравоохранения</t>
  </si>
  <si>
    <t>Публичные нормативные выплаты гражданам несоциального характера</t>
  </si>
  <si>
    <t>26</t>
  </si>
  <si>
    <t>27</t>
  </si>
  <si>
    <t>28</t>
  </si>
  <si>
    <t>111</t>
  </si>
  <si>
    <t>121</t>
  </si>
  <si>
    <t>122</t>
  </si>
  <si>
    <t>123</t>
  </si>
  <si>
    <t>175</t>
  </si>
  <si>
    <t>Коммунальное хозяйство</t>
  </si>
  <si>
    <t>Культура</t>
  </si>
  <si>
    <t>Жилищное хозяйство</t>
  </si>
  <si>
    <t>Пенсионное обеспечение</t>
  </si>
  <si>
    <t>Другие общегосударственные вопросы</t>
  </si>
  <si>
    <t>Благоустройство</t>
  </si>
  <si>
    <t>1</t>
  </si>
  <si>
    <t>2</t>
  </si>
  <si>
    <t>3</t>
  </si>
  <si>
    <t>4</t>
  </si>
  <si>
    <t>904</t>
  </si>
  <si>
    <t>Администрация Богучанского сельсовета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</si>
  <si>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</si>
  <si>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</si>
  <si>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Обеспечение пожарной безопасности</t>
  </si>
  <si>
    <t>Дорожное хозяйство (дорожные фонды)</t>
  </si>
  <si>
    <t>№ строки</t>
  </si>
  <si>
    <t>Наименование показателя бюджетной классификации</t>
  </si>
  <si>
    <t>Раздел, подраздел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</si>
  <si>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</si>
  <si>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</si>
  <si>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</si>
  <si>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</si>
  <si>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</si>
  <si>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</si>
  <si>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</si>
  <si>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</si>
  <si>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</t>
  </si>
  <si>
    <t>7</t>
  </si>
  <si>
    <t>8</t>
  </si>
  <si>
    <t>0111</t>
  </si>
  <si>
    <t>9</t>
  </si>
  <si>
    <t>0113</t>
  </si>
  <si>
    <t>10</t>
  </si>
  <si>
    <t>11</t>
  </si>
  <si>
    <t>12</t>
  </si>
  <si>
    <t>13</t>
  </si>
  <si>
    <t>НАЦИОНАЛЬНАЯ БЕЗОПАСНОСТЬ И ПРАВООХРАНИТЕЛЬНАЯ ДЕЯТЕЛЬНОСТЬ</t>
  </si>
  <si>
    <t>0300</t>
  </si>
  <si>
    <t>15</t>
  </si>
  <si>
    <t>0310</t>
  </si>
  <si>
    <t>16</t>
  </si>
  <si>
    <t>17</t>
  </si>
  <si>
    <t>18</t>
  </si>
  <si>
    <t>НАЦИОНАЛЬНАЯ ЭКОНОМИКА</t>
  </si>
  <si>
    <t>0400</t>
  </si>
  <si>
    <t>19</t>
  </si>
  <si>
    <t>20</t>
  </si>
  <si>
    <t>21</t>
  </si>
  <si>
    <t>22</t>
  </si>
  <si>
    <t>23</t>
  </si>
  <si>
    <t>24</t>
  </si>
  <si>
    <t>0409</t>
  </si>
  <si>
    <t>ЖИЛИЩНО-КОММУНАЛЬНОЕ ХОЗЯЙСТВО</t>
  </si>
  <si>
    <t>0500</t>
  </si>
  <si>
    <t>0501</t>
  </si>
  <si>
    <t>0502</t>
  </si>
  <si>
    <t>0503</t>
  </si>
  <si>
    <t>КУЛЬТУРА, КИНЕМАТОГРАФИЯ</t>
  </si>
  <si>
    <t>0800</t>
  </si>
  <si>
    <t>0801</t>
  </si>
  <si>
    <t>СОЦИАЛЬНАЯ ПОЛИТИКА</t>
  </si>
  <si>
    <t>1000</t>
  </si>
  <si>
    <t>1001</t>
  </si>
  <si>
    <t>ФИЗИЧЕСКАЯ КУЛЬТУРА И СПОРТ</t>
  </si>
  <si>
    <t>1100</t>
  </si>
  <si>
    <t>Физическая культура</t>
  </si>
  <si>
    <t>1101</t>
  </si>
  <si>
    <t>Всего</t>
  </si>
  <si>
    <t>(рублей)</t>
  </si>
  <si>
    <t>Отдельные мероприятия в рамках непрограммных расходов органов местного самоуправления</t>
  </si>
  <si>
    <t>0900</t>
  </si>
  <si>
    <t>ЗДРАВООХРАНЕНИЕ</t>
  </si>
  <si>
    <t xml:space="preserve">Другие вопросы в области здравоохранения
</t>
  </si>
  <si>
    <t>к Решению Богучанского сельского Совета депутатов</t>
  </si>
  <si>
    <t>182</t>
  </si>
  <si>
    <t>110</t>
  </si>
  <si>
    <t>Условно утвержденные расходы</t>
  </si>
  <si>
    <t>25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</si>
  <si>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</si>
  <si>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</si>
  <si>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</si>
  <si>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/>
  </si>
  <si>
    <t>100</t>
  </si>
  <si>
    <t>230</t>
  </si>
  <si>
    <t>240</t>
  </si>
  <si>
    <t>250</t>
  </si>
  <si>
    <t>260</t>
  </si>
  <si>
    <t>120</t>
  </si>
  <si>
    <t>51</t>
  </si>
  <si>
    <t>140</t>
  </si>
  <si>
    <t>151</t>
  </si>
  <si>
    <t>Иные межбюджетные трансферты</t>
  </si>
  <si>
    <t>0909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</si>
  <si>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</si>
  <si>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Руководство и управление в сфере установленных функций в рамках непрограммных расходов органов местного самоуправления</t>
  </si>
  <si>
    <t>Обеспечение деятельности местных администраций в рамках непрограммных расходов органов местного самоуправления</t>
  </si>
  <si>
    <t>Непрограммные расходы на обеспечение деятельности органов местного самоуправления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</si>
  <si>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</si>
  <si>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Другие непрограммные расходы органов местного самоуправления</t>
  </si>
  <si>
    <t>29</t>
  </si>
  <si>
    <t>31</t>
  </si>
  <si>
    <t>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</si>
  <si>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</si>
  <si>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</si>
  <si>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Межбюджетные трансферты</t>
  </si>
  <si>
    <t>500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</si>
  <si>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</si>
  <si>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</si>
  <si>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</si>
  <si>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Иные бюджетные ассигнования</t>
  </si>
  <si>
    <t>800</t>
  </si>
  <si>
    <t>Уплата налогов, сборов и иных платежей</t>
  </si>
  <si>
    <t>850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</si>
  <si>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</si>
  <si>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</si>
  <si>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</si>
  <si>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</si>
  <si>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</si>
  <si>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</si>
  <si>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</si>
  <si>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14</t>
  </si>
  <si>
    <t>30</t>
  </si>
  <si>
    <t>32</t>
  </si>
  <si>
    <t>8000000000</t>
  </si>
  <si>
    <t>8010000000</t>
  </si>
  <si>
    <t>8010060000</t>
  </si>
  <si>
    <t>129</t>
  </si>
  <si>
    <t>8030000000</t>
  </si>
  <si>
    <t>8030060000</t>
  </si>
  <si>
    <t>8020000000</t>
  </si>
  <si>
    <t>8020060000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</si>
  <si>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</si>
  <si>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</si>
  <si>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8020067000</t>
  </si>
  <si>
    <t>802006Б000</t>
  </si>
  <si>
    <t>802006Г000</t>
  </si>
  <si>
    <t>9000000000</t>
  </si>
  <si>
    <t>9010000000</t>
  </si>
  <si>
    <t>9010080000</t>
  </si>
  <si>
    <t>8020075140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</si>
  <si>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</si>
  <si>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2400000000</t>
  </si>
  <si>
    <t>9090000000</t>
  </si>
  <si>
    <t>9090080000</t>
  </si>
  <si>
    <t>40</t>
  </si>
  <si>
    <t>49</t>
  </si>
  <si>
    <t>50</t>
  </si>
  <si>
    <t>52</t>
  </si>
  <si>
    <t>53</t>
  </si>
  <si>
    <t>54</t>
  </si>
  <si>
    <t>55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</si>
  <si>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</si>
  <si>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</si>
  <si>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</si>
  <si>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</si>
  <si>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</si>
  <si>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</si>
  <si>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</si>
  <si>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</si>
  <si>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</si>
  <si>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</si>
  <si>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</si>
  <si>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</si>
  <si>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</si>
  <si>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</si>
  <si>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</si>
  <si>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</si>
  <si>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</si>
  <si>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</si>
  <si>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</si>
  <si>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</si>
  <si>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</si>
  <si>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</si>
  <si>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</si>
  <si>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</si>
  <si>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</si>
  <si>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</si>
  <si>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</si>
  <si>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95</t>
  </si>
  <si>
    <t>96</t>
  </si>
  <si>
    <t>97</t>
  </si>
  <si>
    <t>98</t>
  </si>
  <si>
    <t>99</t>
  </si>
  <si>
    <t>112</t>
  </si>
  <si>
    <t>113</t>
  </si>
  <si>
    <t>114</t>
  </si>
  <si>
    <t>115</t>
  </si>
  <si>
    <t>124</t>
  </si>
  <si>
    <t>125</t>
  </si>
  <si>
    <t>126</t>
  </si>
  <si>
    <t>127</t>
  </si>
  <si>
    <t>128</t>
  </si>
  <si>
    <t>130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</si>
  <si>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</si>
  <si>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</si>
  <si>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</si>
  <si>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</si>
  <si>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</si>
  <si>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</si>
  <si>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</si>
  <si>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</si>
  <si>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</si>
  <si>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</si>
  <si>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</si>
  <si>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</si>
  <si>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</si>
  <si>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</si>
  <si>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</si>
  <si>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</si>
  <si>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</si>
  <si>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</si>
  <si>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</si>
  <si>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</si>
  <si>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</si>
  <si>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</si>
  <si>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</si>
  <si>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</si>
  <si>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</si>
  <si>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</si>
  <si>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</si>
  <si>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</si>
  <si>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</si>
  <si>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</si>
  <si>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</si>
  <si>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</si>
  <si>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</si>
  <si>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</si>
  <si>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</si>
  <si>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</si>
  <si>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</si>
  <si>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</si>
  <si>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</si>
  <si>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</si>
  <si>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</si>
  <si>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</si>
  <si>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</si>
  <si>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</si>
  <si>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</si>
  <si>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</si>
  <si>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</si>
  <si>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</si>
  <si>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</si>
  <si>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</si>
  <si>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</si>
  <si>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</si>
  <si>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</si>
  <si>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</si>
  <si>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</si>
  <si>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</si>
  <si>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</si>
  <si>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</si>
  <si>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</si>
  <si>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</si>
  <si>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</si>
  <si>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</si>
  <si>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</si>
  <si>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</si>
  <si>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</si>
  <si>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</si>
  <si>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</si>
  <si>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</si>
  <si>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</si>
  <si>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</si>
  <si>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</si>
  <si>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</si>
  <si>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</si>
  <si>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</si>
  <si>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</si>
  <si>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</si>
  <si>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</si>
  <si>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</si>
  <si>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</si>
  <si>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</si>
  <si>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</si>
  <si>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</si>
  <si>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</si>
  <si>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</si>
  <si>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</si>
  <si>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</si>
  <si>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</si>
  <si>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</si>
  <si>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</si>
  <si>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</si>
  <si>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</si>
  <si>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</si>
  <si>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</si>
  <si>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</si>
  <si>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Расходы на приобретение основных средств в рамках непрограммных расходов органов местного самоуправления</t>
  </si>
  <si>
    <t>802006Ф000</t>
  </si>
  <si>
    <t>Оплата за электроэнергию в рамках непрограммных расходов органов местного самоуправления</t>
  </si>
  <si>
    <t>802006Э000</t>
  </si>
  <si>
    <t>88</t>
  </si>
  <si>
    <t>89</t>
  </si>
  <si>
    <t>к  Решению Богучанского сельского Совета депутатов</t>
  </si>
  <si>
    <t>Расходы на выплаты персоналу казенных учреждений</t>
  </si>
  <si>
    <t>0700</t>
  </si>
  <si>
    <t>0707</t>
  </si>
  <si>
    <t>ОБРАЗОВАНИЕ</t>
  </si>
  <si>
    <t>Молодежная политика</t>
  </si>
  <si>
    <t>24300Ч0020</t>
  </si>
  <si>
    <t>234</t>
  </si>
  <si>
    <t>235</t>
  </si>
  <si>
    <t>236</t>
  </si>
  <si>
    <t>ИТОГО</t>
  </si>
  <si>
    <t>90</t>
  </si>
  <si>
    <t>91</t>
  </si>
  <si>
    <t>92</t>
  </si>
  <si>
    <t>93</t>
  </si>
  <si>
    <t>94</t>
  </si>
  <si>
    <t>0412</t>
  </si>
  <si>
    <t>Другие вопросы в области национальной экономики</t>
  </si>
  <si>
    <t>244</t>
  </si>
  <si>
    <t>243</t>
  </si>
  <si>
    <t>Приложение 3</t>
  </si>
  <si>
    <t>Код классификации доходов бюджета</t>
  </si>
  <si>
    <t>Наименование кода классификации доходов бюджета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</si>
  <si>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</si>
  <si>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</si>
  <si>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</si>
  <si>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 (на реализацию мероприятий, предусмотренных ДЦП "Молодежь Приангарья")</t>
  </si>
  <si>
    <t xml:space="preserve"> 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</si>
  <si>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</si>
  <si>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</si>
  <si>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</si>
  <si>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</si>
  <si>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</si>
  <si>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</si>
  <si>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</si>
  <si>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</si>
  <si>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000</t>
  </si>
  <si>
    <t>00</t>
  </si>
  <si>
    <t>0000</t>
  </si>
  <si>
    <t xml:space="preserve">НАЛОГОВЫЕ И НЕНАЛОГОВЫЕ ДОХОДЫ
</t>
  </si>
  <si>
    <t>01</t>
  </si>
  <si>
    <t>НАЛОГИ НА ПРИБЫЛЬ, ДОХОДЫ</t>
  </si>
  <si>
    <t>02</t>
  </si>
  <si>
    <t>Налог на доходы физических лиц</t>
  </si>
  <si>
    <t>010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</si>
  <si>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</si>
  <si>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</si>
  <si>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</si>
  <si>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</si>
  <si>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</si>
  <si>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</si>
  <si>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</si>
  <si>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</si>
  <si>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</si>
  <si>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</si>
  <si>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</si>
  <si>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</si>
  <si>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</si>
  <si>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</si>
  <si>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</si>
  <si>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</si>
  <si>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</si>
  <si>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</si>
  <si>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</si>
  <si>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</si>
  <si>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</si>
  <si>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</si>
  <si>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</si>
  <si>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Платежи, уплачиваемые в целях возмещения вреда</t>
  </si>
  <si>
    <t>064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</si>
  <si>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</si>
  <si>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</si>
  <si>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</si>
  <si>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</si>
  <si>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</si>
  <si>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</si>
  <si>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</si>
  <si>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</si>
  <si>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</si>
  <si>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</si>
  <si>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</si>
  <si>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</si>
  <si>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</si>
  <si>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9961</t>
  </si>
  <si>
    <t xml:space="preserve">Приложение 1 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</si>
  <si>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</si>
  <si>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</si>
  <si>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Сумма </t>
  </si>
  <si>
    <t>904 01 05 00 00 00 0000 000</t>
  </si>
  <si>
    <t>Изменение остатков средств на счетах по учету средств бюджета</t>
  </si>
  <si>
    <t>904 01 05 00 00 00 0000 500</t>
  </si>
  <si>
    <t>Увеличение остатков средств бюджетов</t>
  </si>
  <si>
    <t>904 01 05 02 00 00 0000 500</t>
  </si>
  <si>
    <t>Увеличение прочих остатков средств бюджетов</t>
  </si>
  <si>
    <t>904 01 05 02 01 00 0000 510</t>
  </si>
  <si>
    <t>Увеличение прочих остатков денежных средств бюджетов</t>
  </si>
  <si>
    <t>904 01 05 02 01 10 0000 510</t>
  </si>
  <si>
    <t xml:space="preserve">Увеличение прочих остатков денежных средств бюджетов сельских поселений
Увеличение остатков средств бюджетов
Увеличение прочих остатков денежных средств бюджетов сельских поселений
</t>
  </si>
  <si>
    <t>904 01 05 00 00 00 0000 600</t>
  </si>
  <si>
    <t>Уменьшение остатков средств бюджетов</t>
  </si>
  <si>
    <t>904 01 05 02 00 00 0000 600</t>
  </si>
  <si>
    <t>Уменьшение прочих остатков средств бюджетов</t>
  </si>
  <si>
    <t>904 01 05 02 01 00 0000 610</t>
  </si>
  <si>
    <t>Уменьшение прочих остатков денежных средств бюджетов</t>
  </si>
  <si>
    <t>904 01 05 02 01 10 0000 610</t>
  </si>
  <si>
    <t>Уменьшение прочих остатков денежных средств бюджетов сельских поселений</t>
  </si>
  <si>
    <t>802006М000</t>
  </si>
  <si>
    <t>Оплата услуг регионального оператора по обращению с ТКО (твердые коммунальные отходы) в рамках непрограммных расходов органов местного самоуправления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</si>
  <si>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</si>
  <si>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</si>
  <si>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080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</si>
  <si>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</si>
  <si>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Приложение 2</t>
  </si>
  <si>
    <t>2024 год</t>
  </si>
  <si>
    <t>Приложение 4</t>
  </si>
  <si>
    <t>2490000000</t>
  </si>
  <si>
    <t>2490080300</t>
  </si>
  <si>
    <t>Отдельное мероприятие 3 "Жилищно-коммунальное хозяйство и повышение энергетической эффективности"</t>
  </si>
  <si>
    <t>2490080500</t>
  </si>
  <si>
    <t>Отдельное мероприятие 5 "Предупреждение возникновения чрезвычайных ситуаций и ликвидация их последствий"</t>
  </si>
  <si>
    <t>2490080520</t>
  </si>
  <si>
    <t>2490080510</t>
  </si>
  <si>
    <t>2490080100</t>
  </si>
  <si>
    <t>Отдельное мероприятие 1 "Дорожное хозяйство"</t>
  </si>
  <si>
    <t>2490080110</t>
  </si>
  <si>
    <t>2490080130</t>
  </si>
  <si>
    <t>Отдельное мероприятие 2 "Благоустройство территории"</t>
  </si>
  <si>
    <t>2490080200</t>
  </si>
  <si>
    <t>2490080320</t>
  </si>
  <si>
    <t>24900Ш0340</t>
  </si>
  <si>
    <t>2490080210</t>
  </si>
  <si>
    <t>249008М210</t>
  </si>
  <si>
    <t>2490080230</t>
  </si>
  <si>
    <t>2490080290</t>
  </si>
  <si>
    <t>2490080530</t>
  </si>
  <si>
    <t>2490080240</t>
  </si>
  <si>
    <t>24900Ч0050</t>
  </si>
  <si>
    <t>Отдельное мероприятие 4 "Культура, физическая культура и спорт"</t>
  </si>
  <si>
    <t>2490080400</t>
  </si>
  <si>
    <t>2490080410</t>
  </si>
  <si>
    <t>24900Ч0020</t>
  </si>
  <si>
    <t>2490080430</t>
  </si>
  <si>
    <t>Отдельное мероприятие 6 "Поддержка местных инициатив"</t>
  </si>
  <si>
    <t>2490080600</t>
  </si>
  <si>
    <t>2490080610</t>
  </si>
  <si>
    <t>Приложение 5</t>
  </si>
  <si>
    <t>249008Э130</t>
  </si>
  <si>
    <t>9930</t>
  </si>
  <si>
    <t>2490080310</t>
  </si>
  <si>
    <t>Муниципальная программа "Комплексное развитие территории Богучанского сельсовета"</t>
  </si>
  <si>
    <t>Муниципальная программа Богучанского сельсовета "Комплексное развитие территории Богучанского сельсовета"</t>
  </si>
  <si>
    <t>Профилактика терроризма и экстремизма в рамках отдельного мероприятия 5 "Предупреждение возникновения чрезвычайных ситуаций и ликвидация их последствий" муниципальной программы "Комплексное развитие территории Богучанского сельсовета"</t>
  </si>
  <si>
    <t>Техническая инвентаризация и постановка на кадастровый учет объектов недвижимого имущества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</si>
  <si>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Обеспечение первичных мер пожарной безопасности в рамках отдельного мероприятия 5 "Предупреждение возникновения чрезвычайных ситуаций и ликвидация их последствий" муниципальной программы "Комплексное развитие территории Богучанского сельсовета"</t>
  </si>
  <si>
    <t>Содержание автомобильных дорог общего пользования местного значения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</si>
  <si>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Обеспечение безопасности дорожного движения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</si>
  <si>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Оплата за электроэнергию светофорных объектов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</si>
  <si>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Содержание и ремонт муниципального жилищного фонда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</si>
  <si>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Взносы на капитальный ремонт общего имущества МКД за муниципальные жилые помещения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</si>
  <si>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Субсидии на возмещение специализированным службам по вопросам похоронного дела затрат по оказанию услуг по погребению тел умерших и погибших граждан, сведения о супруге и близких родственников которых отсутствуют, а также одиноких граждан, лиц без определенного места жительства, трупов, обнаруженных в общественных местах на территории муниципального образования Богучанский сельсовет  в рамках отдельного мероприятия 3 "Жилищно-коммунальное хозяйство и повышение энергетической эффективности" муниципальной программы "Комплексное развитие территории Богучанского сельсовета"</t>
  </si>
  <si>
    <t>Содержание и обустройство мест захоронения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</si>
  <si>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Оплата услуг регионального оператора по обращению с ТКО с мест захоронений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</si>
  <si>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Содержание и обустройство объектов благоустройства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</si>
  <si>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Иные направления расходования средств по благоустройству и содержанию территории МО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</si>
  <si>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Обеспечение безопасности людей на водных объектах в рамках отдельного мероприятия 5 "Предупреждение возникновения чрезвычайных ситуаций и ликвидация их последствий" муниципальной программы "Комплексное развитие территории Богучанского сельсовета"</t>
  </si>
  <si>
    <t>Реализация инициатиыных проектов в рамках отдельного 6 "Поддержка местных инициатив" муниципальной программы "Комплексное развитие территории Богучанского сельсовета"</t>
  </si>
  <si>
    <t>Организация временного трудоустройства несовершеннолетних граждан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</si>
  <si>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Мероприятия по трудовому воспитанию несовершеннолетних за счет средств районного бюджета 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</si>
  <si>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Организация и проведение культурно-досуговых мероприятий в рамках отдельного мероприятия 4 "Культура, физическая культура и спорт" муниципальной программы "Комплексное развитие территории Богучанского сельсовета"</t>
  </si>
  <si>
    <t>Участие в организации и проведении официальных спортивных, физкультурно-оздоровительных мероприятий Богучанского района, обеспечение условий для развития физической культуры и спорта в рамках отдельного мероприятия 4 "Культура, физическая культура и спорт" муниципальной программы "Комплексное развитие территории Богучанского сельсовета"</t>
  </si>
  <si>
    <t>Межбюджетные трансферты на осуществление (возмещение расходов по осуществлению) части полномочий  по обеспечению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в рамках мероприятия 4 "Культура, физическая культура и спорт" муниципальной программы "Комплексное развитие территории Богучанского сельсовета"</t>
  </si>
  <si>
    <t>Оплата за электроэнергию светофорных объектов в рамках отдельного мероприятия 1 "Дорожное хозяйство" муниципальной программы "Комплексное развитие территории  Богучанского сельсовета"</t>
  </si>
  <si>
    <t>Оплата услуг регионального оператора по обращению с ТКО с мест захоронений в рамках отдельного мероприятия 2 "Благоустройство территории" муниципальной программы "Комплексное развитие территории  Богучанского сельсовета"</t>
  </si>
  <si>
    <t>Мероприятия по трудовому воспитанию несовершеннолетних за счет средств районного бюджета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</si>
  <si>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Межбюджетные трансферты на осуществление (возмещение расходов по осуществлению) части полномочий  по обеспечению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в рамках отдельного мероприятия 4 "Культура, физическая культура и спорт" муниципальной программы "Комплексное развитие территории Богучанского сельсовета"</t>
  </si>
  <si>
    <t>Расходы на содержание автомобильных дорог общего пользования местного значения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</si>
  <si>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24900Ч0030</t>
  </si>
  <si>
    <t>245</t>
  </si>
  <si>
    <t>246</t>
  </si>
  <si>
    <t>247</t>
  </si>
  <si>
    <t>248</t>
  </si>
  <si>
    <t>249</t>
  </si>
  <si>
    <t>24900Д0390</t>
  </si>
  <si>
    <t>2025 год</t>
  </si>
  <si>
    <t xml:space="preserve"> 2025 год</t>
  </si>
  <si>
    <t>09</t>
  </si>
  <si>
    <t>045</t>
  </si>
  <si>
    <t>Оплата стоимости проезда в отпуск в соответствии с законодательством, высшего должностного лица муниципального образования в рамках непрограммных расходов органов местного самоуправления</t>
  </si>
  <si>
    <t>8010067000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</si>
  <si>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</si>
  <si>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90900Ч0010</t>
  </si>
  <si>
    <t>2490080140</t>
  </si>
  <si>
    <t>249008Ф140</t>
  </si>
  <si>
    <t>249008Э140</t>
  </si>
  <si>
    <t>Содержание и монтаж сети уличного освещения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</si>
  <si>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Расходы на приобретение основных средств для содержания и монтажа сети уличного освещения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</si>
  <si>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Оплата за электроэнергию сети уличного освещения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</si>
  <si>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24900Ж0190</t>
  </si>
  <si>
    <t>Мероприятия по землеустройству и землепользованию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</si>
  <si>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Иные направления расходования средств на реализацию мероприятий в области культуры, физической культуры и спорта в рамках отдельного мероприятия 4 "Культура, физическая культура и спорт" муниципальной программы "Комплексное развитие территории Богучанского сельсовета"</t>
  </si>
  <si>
    <t>2490080490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</si>
  <si>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</si>
  <si>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</si>
  <si>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</si>
  <si>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</si>
  <si>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</si>
  <si>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</si>
  <si>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</si>
  <si>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</si>
  <si>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</si>
  <si>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</si>
  <si>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</si>
  <si>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</si>
  <si>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</si>
  <si>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</si>
  <si>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56</t>
  </si>
  <si>
    <t>57</t>
  </si>
  <si>
    <t>58</t>
  </si>
  <si>
    <t>59</t>
  </si>
  <si>
    <t>60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</si>
  <si>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</si>
  <si>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</si>
  <si>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</si>
  <si>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</si>
  <si>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</si>
  <si>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</si>
  <si>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</si>
  <si>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</si>
  <si>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</si>
  <si>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116</t>
  </si>
  <si>
    <t>117</t>
  </si>
  <si>
    <t>118</t>
  </si>
  <si>
    <t>119</t>
  </si>
  <si>
    <t>131</t>
  </si>
  <si>
    <t>132</t>
  </si>
  <si>
    <t>133</t>
  </si>
  <si>
    <t>237</t>
  </si>
  <si>
    <t>238</t>
  </si>
  <si>
    <t>239</t>
  </si>
  <si>
    <t>241</t>
  </si>
  <si>
    <t>242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</si>
  <si>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</si>
  <si>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</si>
  <si>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</si>
  <si>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251</t>
  </si>
  <si>
    <t>252</t>
  </si>
  <si>
    <t>249008Э220</t>
  </si>
  <si>
    <t>Оплата за электроэнергию сети уличного освещения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</si>
  <si>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</si>
  <si>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</si>
  <si>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Источники внутреннего финансирования дефицита бюджета Богучанского сельсовета на 2024 год и плановый период 2025-2026 годов</t>
  </si>
  <si>
    <t>2026 год</t>
  </si>
  <si>
    <t>Доходы бюджета Богучанского сельсовета на 2024 год и плановый период 2025-2026 годов</t>
  </si>
  <si>
    <t xml:space="preserve"> 2026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</si>
  <si>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2025-2065 годов</t>
  </si>
  <si>
    <t>на 2024 год и плановый период 2025-2026 годов</t>
  </si>
  <si>
    <t>Распределение бюджетных ассигнований по целевым статьям (муниципальным программам Богучанского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2024 год и плановый период 2025-2026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</si>
  <si>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</si>
  <si>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</si>
  <si>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07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</si>
  <si>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</si>
  <si>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</si>
  <si>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</si>
  <si>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Обеспечение проведения выборов и референдумов</t>
  </si>
  <si>
    <t>0107</t>
  </si>
  <si>
    <t>Проведение выборов и референдумов в рамках непрограммных расходов органов местного самоуправления</t>
  </si>
  <si>
    <t>9020000000</t>
  </si>
  <si>
    <t>9020080000</t>
  </si>
  <si>
    <t>Специальные расходы</t>
  </si>
  <si>
    <t>880</t>
  </si>
  <si>
    <t>2490080120</t>
  </si>
  <si>
    <t>Расходы на ремонт автомобильных дорог общего пользования местного значения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</si>
  <si>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253</t>
  </si>
  <si>
    <t>254</t>
  </si>
  <si>
    <t>255</t>
  </si>
  <si>
    <t>256</t>
  </si>
  <si>
    <t>257</t>
  </si>
  <si>
    <t>от "25" декабря 2023г. № 12/53</t>
  </si>
  <si>
    <t>от "29" февраля 2024г. № 13/58</t>
  </si>
  <si>
    <t>Прочие дотации бюджетам сельских поселений</t>
  </si>
  <si>
    <t>2724</t>
  </si>
  <si>
    <t>Прочие дотации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</si>
  <si>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Прочие субсидии бюджетам сельских поселений</t>
  </si>
  <si>
    <t>7395</t>
  </si>
  <si>
    <t>Прочие субсидии бюджетам сельских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</si>
  <si>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7427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</si>
  <si>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движения)</t>
  </si>
  <si>
    <t>Прочие 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</si>
  <si>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</si>
  <si>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Субсидии бюджетам бюджетной системы Российской Федерации (межбюджетные субсидии)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</si>
  <si>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</si>
  <si>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</si>
  <si>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Прочие субсидии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</si>
  <si>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</si>
  <si>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</si>
  <si>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</si>
  <si>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</si>
  <si>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</si>
  <si>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</si>
  <si>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</si>
  <si>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7571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</si>
  <si>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</si>
  <si>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8010027242</t>
  </si>
  <si>
    <t>На частичную компенсацию расходов на повышение ( на увеличение (индексацию))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</si>
  <si>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На частичную компенсацию расходов на повышение ( на увеличение (индексацию)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</si>
  <si>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8020027242</t>
  </si>
  <si>
    <t>Расходы на обеспечение первичных мер пожарной безопасности в рамках отдельного мероприятия 5 "Предупреждение возникновения чрезвычайных ситуаций и ликвидация их последствий" муниципальной программы "Комплексное развитие территории Богучанского сельсовета"</t>
  </si>
  <si>
    <t>24900S4120</t>
  </si>
  <si>
    <t>249008Ф130</t>
  </si>
  <si>
    <t>Расходы на приобретение основных средств для обеспечения безопасности дорожного движения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</si>
  <si>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Расходы на осуществление дорожной деятельности в целях решения задач социально-экономического развития территорий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</si>
  <si>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24900S3950</t>
  </si>
  <si>
    <t>Расходы на капитальный ремонт и ремонт автомобильных дорог общего пользования местного значения в рамках отдельного мероприятия 1 "Дорожное хозяйство" муниципальной программы "Комплексное развитие территории Богучанского сельсовета"</t>
  </si>
  <si>
    <t>24900S5090</t>
  </si>
  <si>
    <t>249R374270</t>
  </si>
  <si>
    <t>Мероприятия по землеустройству и землепользованию в рамках отдельного мероприятия 2 "Благоустройство территории" муниципальной программы "Комплексное развитие территории Богучанского сельсовета"</t>
  </si>
  <si>
    <t>24900Ж0290</t>
  </si>
  <si>
    <t>258</t>
  </si>
  <si>
    <t>259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</si>
  <si>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</si>
  <si>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</si>
  <si>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</si>
  <si>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</si>
  <si>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</si>
  <si>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</si>
  <si>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</si>
  <si>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</si>
  <si>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</si>
  <si>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</si>
  <si>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</si>
  <si>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</si>
  <si>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</si>
  <si>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</si>
  <si>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</si>
  <si>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</si>
  <si>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</si>
  <si>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</si>
  <si>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</si>
  <si>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</si>
  <si>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</si>
  <si>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</si>
  <si>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</si>
  <si>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</si>
  <si>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</si>
  <si>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</si>
  <si>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</si>
  <si>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</si>
  <si>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</si>
  <si>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</si>
  <si>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</si>
  <si>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</si>
  <si>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</si>
  <si>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</si>
  <si>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</si>
  <si>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</si>
  <si>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</si>
  <si>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отдельного мероприятия 1 "Дорожное хозяйство" муниципальной программы "Комплексное развитие территории Богучанского сельсовета"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</si>
</sst>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0.00_)"/>
    <numFmt numFmtId="174" formatCode="0_)"/>
    <numFmt numFmtId="175" formatCode="0.000_)"/>
    <numFmt numFmtId="176" formatCode="0.0"/>
    <numFmt numFmtId="177" formatCode="0.000"/>
    <numFmt numFmtId="178" formatCode="0.0000"/>
    <numFmt numFmtId="179" formatCode="#,##0.00&quot;р.&quot;"/>
    <numFmt numFmtId="180" formatCode="0.000000;[Red]0.00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?"/>
    <numFmt numFmtId="187" formatCode="#,##0.0"/>
    <numFmt numFmtId="188" formatCode="#,##0.00_р_."/>
    <numFmt numFmtId="189" formatCode="000000"/>
    <numFmt numFmtId="190" formatCode="#,##0_р_.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\ _р_."/>
    <numFmt numFmtId="196" formatCode="#,##0.0000"/>
    <numFmt numFmtId="197" formatCode="#,##0&quot;р.&quot;"/>
    <numFmt numFmtId="198" formatCode="0.00000"/>
    <numFmt numFmtId="199" formatCode="#,##0\ _₽"/>
    <numFmt numFmtId="200" formatCode="#,##0.00\ _₽"/>
  </numFmts>
  <fonts count="39">
    <font>
      <sz val="10"/>
      <name val="Courier"/>
      <family val="0"/>
    </font>
    <font>
      <sz val="10"/>
      <name val="Arial Cyr"/>
      <family val="0"/>
    </font>
    <font>
      <sz val="8"/>
      <name val="Courier"/>
      <family val="1"/>
    </font>
    <font>
      <u val="single"/>
      <sz val="10"/>
      <color indexed="12"/>
      <name val="Courier"/>
      <family val="1"/>
    </font>
    <font>
      <u val="single"/>
      <sz val="10"/>
      <color indexed="36"/>
      <name val="Courie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0"/>
      <name val="Arial Cyr"/>
      <family val="0"/>
    </font>
    <font>
      <sz val="12"/>
      <name val="Helv"/>
      <family val="0"/>
    </font>
    <font>
      <sz val="12"/>
      <color indexed="63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  <font>
      <sz val="12"/>
      <color rgb="FF22272F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6" fillId="0" borderId="0" xfId="0" applyNumberFormat="1" applyFont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188" fontId="6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" fontId="12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9" fontId="12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/>
    </xf>
    <xf numFmtId="189" fontId="5" fillId="0" borderId="0" xfId="0" applyNumberFormat="1" applyFont="1" applyFill="1" applyBorder="1" applyAlignment="1">
      <alignment horizontal="center"/>
    </xf>
    <xf numFmtId="189" fontId="5" fillId="0" borderId="0" xfId="0" applyNumberFormat="1" applyFont="1" applyFill="1" applyBorder="1" applyAlignment="1">
      <alignment/>
    </xf>
    <xf numFmtId="3" fontId="5" fillId="0" borderId="0" xfId="115" applyNumberFormat="1" applyFont="1" applyAlignment="1" applyProtection="1">
      <alignment horizontal="right"/>
      <protection hidden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33" fillId="0" borderId="0" xfId="0" applyFont="1" applyAlignment="1">
      <alignment wrapText="1"/>
    </xf>
    <xf numFmtId="0" fontId="12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Fill="1" applyAlignment="1">
      <alignment/>
    </xf>
    <xf numFmtId="188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8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88" fontId="6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Fill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Alignment="1">
      <alignment/>
    </xf>
    <xf numFmtId="3" fontId="5" fillId="0" borderId="0" xfId="115" applyNumberFormat="1" applyFont="1" applyFill="1" applyAlignment="1" applyProtection="1">
      <alignment horizontal="right"/>
      <protection hidden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188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distributed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188" fontId="6" fillId="0" borderId="10" xfId="113" applyNumberFormat="1" applyFont="1" applyFill="1" applyBorder="1" applyAlignment="1" applyProtection="1">
      <alignment horizontal="center" vertical="center"/>
      <protection/>
    </xf>
    <xf numFmtId="188" fontId="6" fillId="0" borderId="10" xfId="113" applyNumberFormat="1" applyFont="1" applyFill="1" applyBorder="1" applyAlignment="1">
      <alignment horizontal="center" vertical="center"/>
      <protection/>
    </xf>
    <xf numFmtId="49" fontId="6" fillId="24" borderId="10" xfId="0" applyNumberFormat="1" applyFont="1" applyFill="1" applyBorder="1" applyAlignment="1">
      <alignment horizontal="center" vertical="center" wrapText="1"/>
    </xf>
    <xf numFmtId="189" fontId="6" fillId="25" borderId="10" xfId="0" applyNumberFormat="1" applyFont="1" applyFill="1" applyBorder="1" applyAlignment="1">
      <alignment horizontal="left" vertical="center" wrapText="1"/>
    </xf>
    <xf numFmtId="188" fontId="6" fillId="0" borderId="10" xfId="113" applyNumberFormat="1" applyFont="1" applyBorder="1" applyAlignment="1">
      <alignment horizontal="center" vertical="center"/>
      <protection/>
    </xf>
    <xf numFmtId="49" fontId="6" fillId="25" borderId="10" xfId="0" applyNumberFormat="1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 quotePrefix="1">
      <alignment horizontal="center" vertical="center"/>
    </xf>
    <xf numFmtId="0" fontId="37" fillId="0" borderId="10" xfId="0" applyNumberFormat="1" applyFont="1" applyFill="1" applyBorder="1" applyAlignment="1" quotePrefix="1">
      <alignment vertical="top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left" vertical="center" wrapText="1"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188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116" applyNumberFormat="1" applyFont="1" applyFill="1" applyBorder="1" applyAlignment="1">
      <alignment horizontal="center" vertical="center" wrapText="1"/>
      <protection/>
    </xf>
    <xf numFmtId="187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116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/>
    </xf>
    <xf numFmtId="4" fontId="6" fillId="0" borderId="24" xfId="0" applyNumberFormat="1" applyFont="1" applyFill="1" applyBorder="1" applyAlignment="1">
      <alignment horizontal="right" vertical="top" wrapText="1"/>
    </xf>
    <xf numFmtId="49" fontId="6" fillId="0" borderId="25" xfId="0" applyNumberFormat="1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left" vertical="top" wrapText="1"/>
    </xf>
    <xf numFmtId="4" fontId="6" fillId="0" borderId="26" xfId="0" applyNumberFormat="1" applyFont="1" applyFill="1" applyBorder="1" applyAlignment="1">
      <alignment horizontal="right" vertical="top" wrapText="1"/>
    </xf>
    <xf numFmtId="4" fontId="6" fillId="0" borderId="27" xfId="0" applyNumberFormat="1" applyFont="1" applyFill="1" applyBorder="1" applyAlignment="1">
      <alignment horizontal="right" vertical="top" wrapText="1"/>
    </xf>
    <xf numFmtId="4" fontId="6" fillId="0" borderId="24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/>
    </xf>
    <xf numFmtId="4" fontId="6" fillId="0" borderId="31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/>
    </xf>
    <xf numFmtId="4" fontId="6" fillId="0" borderId="23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9" fontId="6" fillId="0" borderId="21" xfId="108" applyNumberFormat="1" applyFont="1" applyFill="1" applyBorder="1" applyAlignment="1">
      <alignment horizontal="left" vertical="top" wrapText="1"/>
      <protection/>
    </xf>
    <xf numFmtId="49" fontId="7" fillId="0" borderId="21" xfId="0" applyNumberFormat="1" applyFont="1" applyFill="1" applyBorder="1" applyAlignment="1">
      <alignment horizontal="left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right" vertical="top" wrapText="1"/>
    </xf>
    <xf numFmtId="49" fontId="7" fillId="0" borderId="32" xfId="0" applyNumberFormat="1" applyFont="1" applyFill="1" applyBorder="1" applyAlignment="1">
      <alignment horizontal="left" vertical="top" wrapText="1"/>
    </xf>
    <xf numFmtId="49" fontId="6" fillId="0" borderId="32" xfId="0" applyNumberFormat="1" applyFont="1" applyFill="1" applyBorder="1" applyAlignment="1">
      <alignment horizontal="left" vertical="top" wrapText="1"/>
    </xf>
    <xf numFmtId="189" fontId="6" fillId="0" borderId="21" xfId="0" applyNumberFormat="1" applyFont="1" applyFill="1" applyBorder="1" applyAlignment="1">
      <alignment horizontal="left" vertical="top" wrapText="1"/>
    </xf>
    <xf numFmtId="189" fontId="6" fillId="0" borderId="33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33" xfId="0" applyNumberFormat="1" applyFont="1" applyFill="1" applyBorder="1" applyAlignment="1">
      <alignment horizontal="center" vertical="top" wrapText="1"/>
    </xf>
    <xf numFmtId="4" fontId="6" fillId="0" borderId="34" xfId="0" applyNumberFormat="1" applyFont="1" applyFill="1" applyBorder="1" applyAlignment="1">
      <alignment horizontal="right" vertical="top" wrapText="1"/>
    </xf>
    <xf numFmtId="4" fontId="6" fillId="0" borderId="28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189" fontId="6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top" wrapText="1"/>
    </xf>
    <xf numFmtId="189" fontId="7" fillId="0" borderId="15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right" vertical="top" wrapText="1"/>
    </xf>
    <xf numFmtId="4" fontId="7" fillId="0" borderId="17" xfId="0" applyNumberFormat="1" applyFont="1" applyFill="1" applyBorder="1" applyAlignment="1">
      <alignment horizontal="right" vertical="top" wrapText="1"/>
    </xf>
    <xf numFmtId="49" fontId="6" fillId="0" borderId="23" xfId="0" applyNumberFormat="1" applyFont="1" applyFill="1" applyBorder="1" applyAlignment="1">
      <alignment horizontal="center" vertical="center" wrapText="1"/>
    </xf>
    <xf numFmtId="189" fontId="7" fillId="0" borderId="21" xfId="0" applyNumberFormat="1" applyFont="1" applyFill="1" applyBorder="1" applyAlignment="1">
      <alignment horizontal="left" vertical="top" wrapText="1"/>
    </xf>
    <xf numFmtId="4" fontId="7" fillId="0" borderId="21" xfId="0" applyNumberFormat="1" applyFont="1" applyFill="1" applyBorder="1" applyAlignment="1">
      <alignment horizontal="right" vertical="top" wrapText="1"/>
    </xf>
    <xf numFmtId="4" fontId="6" fillId="0" borderId="21" xfId="0" applyNumberFormat="1" applyFont="1" applyFill="1" applyBorder="1" applyAlignment="1">
      <alignment horizontal="right" vertical="top" wrapText="1"/>
    </xf>
    <xf numFmtId="189" fontId="6" fillId="0" borderId="36" xfId="0" applyNumberFormat="1" applyFont="1" applyFill="1" applyBorder="1" applyAlignment="1">
      <alignment horizontal="left" vertical="top" wrapText="1"/>
    </xf>
    <xf numFmtId="49" fontId="6" fillId="0" borderId="37" xfId="0" applyNumberFormat="1" applyFont="1" applyFill="1" applyBorder="1" applyAlignment="1">
      <alignment horizontal="center" vertical="top" wrapText="1"/>
    </xf>
    <xf numFmtId="4" fontId="6" fillId="0" borderId="37" xfId="0" applyNumberFormat="1" applyFont="1" applyFill="1" applyBorder="1" applyAlignment="1">
      <alignment horizontal="right" vertical="top" wrapText="1"/>
    </xf>
    <xf numFmtId="49" fontId="6" fillId="0" borderId="36" xfId="0" applyNumberFormat="1" applyFont="1" applyFill="1" applyBorder="1" applyAlignment="1">
      <alignment horizontal="center" vertical="top" wrapText="1"/>
    </xf>
    <xf numFmtId="4" fontId="6" fillId="0" borderId="38" xfId="0" applyNumberFormat="1" applyFont="1" applyFill="1" applyBorder="1" applyAlignment="1">
      <alignment horizontal="right" vertical="top" wrapText="1"/>
    </xf>
    <xf numFmtId="18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34" fillId="0" borderId="10" xfId="0" applyNumberFormat="1" applyFont="1" applyFill="1" applyBorder="1" applyAlignment="1">
      <alignment horizontal="center"/>
    </xf>
    <xf numFmtId="49" fontId="6" fillId="0" borderId="21" xfId="111" applyNumberFormat="1" applyFont="1" applyFill="1" applyBorder="1" applyAlignment="1">
      <alignment horizontal="left" vertical="top" wrapText="1"/>
      <protection/>
    </xf>
    <xf numFmtId="49" fontId="6" fillId="0" borderId="21" xfId="111" applyNumberFormat="1" applyFont="1" applyFill="1" applyBorder="1" applyAlignment="1">
      <alignment horizontal="center" vertical="top" wrapText="1"/>
      <protection/>
    </xf>
    <xf numFmtId="0" fontId="6" fillId="0" borderId="0" xfId="0" applyFont="1" applyAlignment="1">
      <alignment horizontal="justify" vertical="center"/>
    </xf>
    <xf numFmtId="49" fontId="6" fillId="0" borderId="39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88" fontId="6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left" vertical="top"/>
    </xf>
    <xf numFmtId="49" fontId="6" fillId="0" borderId="41" xfId="0" applyNumberFormat="1" applyFont="1" applyBorder="1" applyAlignment="1">
      <alignment horizontal="left" vertical="top"/>
    </xf>
    <xf numFmtId="49" fontId="6" fillId="0" borderId="42" xfId="0" applyNumberFormat="1" applyFont="1" applyBorder="1" applyAlignment="1">
      <alignment horizontal="left" vertical="top"/>
    </xf>
    <xf numFmtId="0" fontId="32" fillId="0" borderId="0" xfId="0" applyFont="1" applyAlignment="1">
      <alignment horizontal="right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</cellXfs>
  <cellStyles count="13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1 3" xfId="53"/>
    <cellStyle name="Акцент2" xfId="54"/>
    <cellStyle name="Акцент2 2" xfId="55"/>
    <cellStyle name="Акцент2 3" xfId="56"/>
    <cellStyle name="Акцент3" xfId="57"/>
    <cellStyle name="Акцент3 2" xfId="58"/>
    <cellStyle name="Акцент3 3" xfId="59"/>
    <cellStyle name="Акцент4" xfId="60"/>
    <cellStyle name="Акцент4 2" xfId="61"/>
    <cellStyle name="Акцент4 3" xfId="62"/>
    <cellStyle name="Акцент5" xfId="63"/>
    <cellStyle name="Акцент5 2" xfId="64"/>
    <cellStyle name="Акцент5 3" xfId="65"/>
    <cellStyle name="Акцент6" xfId="66"/>
    <cellStyle name="Акцент6 2" xfId="67"/>
    <cellStyle name="Акцент6 3" xfId="68"/>
    <cellStyle name="Ввод " xfId="69"/>
    <cellStyle name="Ввод  2" xfId="70"/>
    <cellStyle name="Ввод  3" xfId="71"/>
    <cellStyle name="Вывод" xfId="72"/>
    <cellStyle name="Вывод 2" xfId="73"/>
    <cellStyle name="Вывод 3" xfId="74"/>
    <cellStyle name="Вычисление" xfId="75"/>
    <cellStyle name="Вычисление 2" xfId="76"/>
    <cellStyle name="Вычисление 3" xfId="77"/>
    <cellStyle name="Hyperlink" xfId="78"/>
    <cellStyle name="Currency" xfId="79"/>
    <cellStyle name="Currency [0]" xfId="80"/>
    <cellStyle name="Заголовок 1" xfId="81"/>
    <cellStyle name="Заголовок 1 2" xfId="82"/>
    <cellStyle name="Заголовок 1 3" xfId="83"/>
    <cellStyle name="Заголовок 2" xfId="84"/>
    <cellStyle name="Заголовок 2 2" xfId="85"/>
    <cellStyle name="Заголовок 2 3" xfId="86"/>
    <cellStyle name="Заголовок 3" xfId="87"/>
    <cellStyle name="Заголовок 3 2" xfId="88"/>
    <cellStyle name="Заголовок 3 3" xfId="89"/>
    <cellStyle name="Заголовок 4" xfId="90"/>
    <cellStyle name="Заголовок 4 2" xfId="91"/>
    <cellStyle name="Заголовок 4 3" xfId="92"/>
    <cellStyle name="Итог" xfId="93"/>
    <cellStyle name="Итог 2" xfId="94"/>
    <cellStyle name="Итог 3" xfId="95"/>
    <cellStyle name="Контрольная ячейка" xfId="96"/>
    <cellStyle name="Контрольная ячейка 2" xfId="97"/>
    <cellStyle name="Контрольная ячейка 3" xfId="98"/>
    <cellStyle name="Название" xfId="99"/>
    <cellStyle name="Название 2" xfId="100"/>
    <cellStyle name="Название 3" xfId="101"/>
    <cellStyle name="Нейтральный" xfId="102"/>
    <cellStyle name="Нейтральный 2" xfId="103"/>
    <cellStyle name="Нейтральный 3" xfId="104"/>
    <cellStyle name="Обычный 2" xfId="105"/>
    <cellStyle name="Обычный 3" xfId="106"/>
    <cellStyle name="Обычный 3 2" xfId="107"/>
    <cellStyle name="Обычный 4" xfId="108"/>
    <cellStyle name="Обычный 5" xfId="109"/>
    <cellStyle name="Обычный 5 2" xfId="110"/>
    <cellStyle name="Обычный 6" xfId="111"/>
    <cellStyle name="Обычный 7" xfId="112"/>
    <cellStyle name="Обычный 7 2" xfId="113"/>
    <cellStyle name="Обычный 7 3" xfId="114"/>
    <cellStyle name="Обычный_Tmp1" xfId="115"/>
    <cellStyle name="Обычный_ведомст 2014" xfId="116"/>
    <cellStyle name="Followed Hyperlink" xfId="117"/>
    <cellStyle name="Плохой" xfId="118"/>
    <cellStyle name="Плохой 2" xfId="119"/>
    <cellStyle name="Плохой 3" xfId="120"/>
    <cellStyle name="Пояснение" xfId="121"/>
    <cellStyle name="Пояснение 2" xfId="122"/>
    <cellStyle name="Пояснение 3" xfId="123"/>
    <cellStyle name="Примечание" xfId="124"/>
    <cellStyle name="Примечание 2" xfId="125"/>
    <cellStyle name="Примечание 2 2" xfId="126"/>
    <cellStyle name="Примечание 3" xfId="127"/>
    <cellStyle name="Percent" xfId="128"/>
    <cellStyle name="Связанная ячейка" xfId="129"/>
    <cellStyle name="Связанная ячейка 2" xfId="130"/>
    <cellStyle name="Связанная ячейка 3" xfId="131"/>
    <cellStyle name="Текст предупреждения" xfId="132"/>
    <cellStyle name="Текст предупреждения 2" xfId="133"/>
    <cellStyle name="Текст предупреждения 3" xfId="134"/>
    <cellStyle name="Comma" xfId="135"/>
    <cellStyle name="Comma [0]" xfId="136"/>
    <cellStyle name="Финансовый 2" xfId="137"/>
    <cellStyle name="Финансовый 2 2" xfId="138"/>
    <cellStyle name="Финансовый 2 2 2" xfId="139"/>
    <cellStyle name="Финансовый 2 2 2 2" xfId="140"/>
    <cellStyle name="Финансовый 2 3" xfId="141"/>
    <cellStyle name="Финансовый 2 3 2" xfId="142"/>
    <cellStyle name="Финансовый 3" xfId="143"/>
    <cellStyle name="Хороший" xfId="144"/>
    <cellStyle name="Хороший 2" xfId="145"/>
    <cellStyle name="Хороший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F1" sqref="F1:F3"/>
    </sheetView>
  </sheetViews>
  <sheetFormatPr defaultColWidth="9.00390625" defaultRowHeight="12.75"/>
  <cols>
    <col min="1" max="1" width="6.625" style="62" customWidth="1"/>
    <col min="2" max="2" width="25.25390625" style="63" customWidth="1"/>
    <col min="3" max="3" width="42.875" style="62" customWidth="1"/>
    <col min="4" max="4" width="17.25390625" style="62" customWidth="1"/>
    <col min="5" max="5" width="17.625" style="62" customWidth="1"/>
    <col min="6" max="6" width="18.375" style="64" customWidth="1"/>
    <col min="7" max="16384" width="9.00390625" style="62" customWidth="1"/>
  </cols>
  <sheetData>
    <row r="1" ht="15.75">
      <c r="F1" s="45" t="s">
        <v>399</v>
      </c>
    </row>
    <row r="2" ht="15.75">
      <c r="F2" s="45" t="s">
        <v>315</v>
      </c>
    </row>
    <row r="3" ht="15.75">
      <c r="F3" s="18" t="s">
        <v>593</v>
      </c>
    </row>
    <row r="5" ht="15.75">
      <c r="F5" s="45" t="s">
        <v>399</v>
      </c>
    </row>
    <row r="6" ht="15.75">
      <c r="F6" s="45" t="s">
        <v>315</v>
      </c>
    </row>
    <row r="7" ht="15.75">
      <c r="F7" s="18" t="s">
        <v>592</v>
      </c>
    </row>
    <row r="9" spans="1:6" ht="33" customHeight="1">
      <c r="A9" s="194" t="s">
        <v>565</v>
      </c>
      <c r="B9" s="194"/>
      <c r="C9" s="194"/>
      <c r="D9" s="194"/>
      <c r="E9" s="194"/>
      <c r="F9" s="194"/>
    </row>
    <row r="10" spans="2:6" ht="33" customHeight="1">
      <c r="B10" s="65"/>
      <c r="C10" s="65"/>
      <c r="D10" s="65"/>
      <c r="E10" s="65"/>
      <c r="F10" s="66" t="s">
        <v>90</v>
      </c>
    </row>
    <row r="11" spans="1:6" ht="52.5" customHeight="1">
      <c r="A11" s="195" t="s">
        <v>37</v>
      </c>
      <c r="B11" s="196" t="s">
        <v>400</v>
      </c>
      <c r="C11" s="197" t="s">
        <v>401</v>
      </c>
      <c r="D11" s="198" t="s">
        <v>402</v>
      </c>
      <c r="E11" s="198"/>
      <c r="F11" s="198"/>
    </row>
    <row r="12" spans="1:6" ht="47.25" customHeight="1">
      <c r="A12" s="195"/>
      <c r="B12" s="196"/>
      <c r="C12" s="197"/>
      <c r="D12" s="67" t="s">
        <v>428</v>
      </c>
      <c r="E12" s="67" t="s">
        <v>498</v>
      </c>
      <c r="F12" s="67" t="s">
        <v>566</v>
      </c>
    </row>
    <row r="13" spans="1:6" ht="17.25" customHeight="1">
      <c r="A13" s="69"/>
      <c r="B13" s="70">
        <v>1</v>
      </c>
      <c r="C13" s="70">
        <v>2</v>
      </c>
      <c r="D13" s="70">
        <v>3</v>
      </c>
      <c r="E13" s="70">
        <v>4</v>
      </c>
      <c r="F13" s="71">
        <v>5</v>
      </c>
    </row>
    <row r="14" spans="1:6" ht="31.5">
      <c r="A14" s="68">
        <v>1</v>
      </c>
      <c r="B14" s="72" t="s">
        <v>403</v>
      </c>
      <c r="C14" s="73" t="s">
        <v>404</v>
      </c>
      <c r="D14" s="17">
        <f>D24+D18</f>
        <v>3816856.9100000113</v>
      </c>
      <c r="E14" s="17">
        <f>E24+E18</f>
        <v>0</v>
      </c>
      <c r="F14" s="74">
        <f>F24+F18</f>
        <v>0</v>
      </c>
    </row>
    <row r="15" spans="1:6" ht="24.75" customHeight="1">
      <c r="A15" s="68">
        <v>2</v>
      </c>
      <c r="B15" s="75" t="s">
        <v>405</v>
      </c>
      <c r="C15" s="76" t="s">
        <v>406</v>
      </c>
      <c r="D15" s="16">
        <f aca="true" t="shared" si="0" ref="D15:F17">D16</f>
        <v>-87470643.28999999</v>
      </c>
      <c r="E15" s="16">
        <f t="shared" si="0"/>
        <v>-49798757</v>
      </c>
      <c r="F15" s="77">
        <f t="shared" si="0"/>
        <v>-50052982</v>
      </c>
    </row>
    <row r="16" spans="1:6" ht="23.25" customHeight="1">
      <c r="A16" s="68">
        <v>3</v>
      </c>
      <c r="B16" s="75" t="s">
        <v>407</v>
      </c>
      <c r="C16" s="76" t="s">
        <v>408</v>
      </c>
      <c r="D16" s="16">
        <f t="shared" si="0"/>
        <v>-87470643.28999999</v>
      </c>
      <c r="E16" s="16">
        <f t="shared" si="0"/>
        <v>-49798757</v>
      </c>
      <c r="F16" s="77">
        <f t="shared" si="0"/>
        <v>-50052982</v>
      </c>
    </row>
    <row r="17" spans="1:6" ht="36.75" customHeight="1">
      <c r="A17" s="68">
        <v>4</v>
      </c>
      <c r="B17" s="75" t="s">
        <v>409</v>
      </c>
      <c r="C17" s="76" t="s">
        <v>410</v>
      </c>
      <c r="D17" s="16">
        <f t="shared" si="0"/>
        <v>-87470643.28999999</v>
      </c>
      <c r="E17" s="16">
        <f t="shared" si="0"/>
        <v>-49798757</v>
      </c>
      <c r="F17" s="77">
        <f t="shared" si="0"/>
        <v>-50052982</v>
      </c>
    </row>
    <row r="18" spans="1:6" ht="15.75">
      <c r="A18" s="196">
        <v>5</v>
      </c>
      <c r="B18" s="199" t="s">
        <v>411</v>
      </c>
      <c r="C18" s="200" t="s">
        <v>412</v>
      </c>
      <c r="D18" s="201">
        <f>-Доходы!K75</f>
        <v>-87470643.28999999</v>
      </c>
      <c r="E18" s="201">
        <f>-Доходы!L75</f>
        <v>-49798757</v>
      </c>
      <c r="F18" s="201">
        <f>-Доходы!M75</f>
        <v>-50052982</v>
      </c>
    </row>
    <row r="19" spans="1:6" ht="15.75">
      <c r="A19" s="196"/>
      <c r="B19" s="199"/>
      <c r="C19" s="200"/>
      <c r="D19" s="201"/>
      <c r="E19" s="201"/>
      <c r="F19" s="201"/>
    </row>
    <row r="20" spans="1:6" ht="26.25" customHeight="1">
      <c r="A20" s="68">
        <v>6</v>
      </c>
      <c r="B20" s="75" t="s">
        <v>413</v>
      </c>
      <c r="C20" s="76" t="s">
        <v>414</v>
      </c>
      <c r="D20" s="16">
        <f aca="true" t="shared" si="1" ref="D20:F21">D21</f>
        <v>91287500.2</v>
      </c>
      <c r="E20" s="16">
        <f>E21</f>
        <v>49798757</v>
      </c>
      <c r="F20" s="77">
        <f t="shared" si="1"/>
        <v>50052982</v>
      </c>
    </row>
    <row r="21" spans="1:6" ht="31.5">
      <c r="A21" s="68">
        <v>7</v>
      </c>
      <c r="B21" s="75" t="s">
        <v>415</v>
      </c>
      <c r="C21" s="76" t="s">
        <v>416</v>
      </c>
      <c r="D21" s="16">
        <f t="shared" si="1"/>
        <v>91287500.2</v>
      </c>
      <c r="E21" s="16">
        <f t="shared" si="1"/>
        <v>49798757</v>
      </c>
      <c r="F21" s="77">
        <f t="shared" si="1"/>
        <v>50052982</v>
      </c>
    </row>
    <row r="22" spans="1:6" ht="15.75">
      <c r="A22" s="196">
        <v>8</v>
      </c>
      <c r="B22" s="199" t="s">
        <v>417</v>
      </c>
      <c r="C22" s="200" t="s">
        <v>418</v>
      </c>
      <c r="D22" s="202">
        <f>D24</f>
        <v>91287500.2</v>
      </c>
      <c r="E22" s="202">
        <f>E24</f>
        <v>49798757</v>
      </c>
      <c r="F22" s="201">
        <f>F24</f>
        <v>50052982</v>
      </c>
    </row>
    <row r="23" spans="1:6" ht="15.75">
      <c r="A23" s="196"/>
      <c r="B23" s="199"/>
      <c r="C23" s="200"/>
      <c r="D23" s="202"/>
      <c r="E23" s="202"/>
      <c r="F23" s="201"/>
    </row>
    <row r="24" spans="1:6" ht="31.5">
      <c r="A24" s="68">
        <v>9</v>
      </c>
      <c r="B24" s="75" t="s">
        <v>419</v>
      </c>
      <c r="C24" s="76" t="s">
        <v>420</v>
      </c>
      <c r="D24" s="16">
        <f>'раздел,подраз.'!D41</f>
        <v>91287500.2</v>
      </c>
      <c r="E24" s="16">
        <f>'раздел,подраз.'!E41</f>
        <v>49798757</v>
      </c>
      <c r="F24" s="77">
        <f>'раздел,подраз.'!F41</f>
        <v>50052982</v>
      </c>
    </row>
  </sheetData>
  <sheetProtection/>
  <mergeCells count="17">
    <mergeCell ref="F18:F19"/>
    <mergeCell ref="A22:A23"/>
    <mergeCell ref="B22:B23"/>
    <mergeCell ref="C22:C23"/>
    <mergeCell ref="D22:D23"/>
    <mergeCell ref="E22:E23"/>
    <mergeCell ref="F22:F23"/>
    <mergeCell ref="A9:F9"/>
    <mergeCell ref="A11:A12"/>
    <mergeCell ref="B11:B12"/>
    <mergeCell ref="C11:C12"/>
    <mergeCell ref="D11:F11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zoomScalePageLayoutView="0" workbookViewId="0" topLeftCell="A73">
      <selection activeCell="K31" sqref="K31"/>
    </sheetView>
  </sheetViews>
  <sheetFormatPr defaultColWidth="9.00390625" defaultRowHeight="12.75"/>
  <cols>
    <col min="1" max="1" width="4.875" style="19" customWidth="1"/>
    <col min="2" max="2" width="4.625" style="19" customWidth="1"/>
    <col min="3" max="3" width="2.375" style="19" customWidth="1"/>
    <col min="4" max="4" width="3.25390625" style="19" customWidth="1"/>
    <col min="5" max="5" width="4.75390625" style="19" customWidth="1"/>
    <col min="6" max="6" width="3.875" style="19" customWidth="1"/>
    <col min="7" max="7" width="3.75390625" style="19" customWidth="1"/>
    <col min="8" max="8" width="5.125" style="19" customWidth="1"/>
    <col min="9" max="9" width="6.375" style="19" customWidth="1"/>
    <col min="10" max="10" width="70.25390625" style="19" customWidth="1"/>
    <col min="11" max="11" width="14.75390625" style="28" customWidth="1"/>
    <col min="12" max="12" width="14.375" style="19" customWidth="1"/>
    <col min="13" max="13" width="17.125" style="19" customWidth="1"/>
    <col min="14" max="16384" width="9.00390625" style="19" customWidth="1"/>
  </cols>
  <sheetData>
    <row r="1" ht="12.75">
      <c r="M1" s="45" t="s">
        <v>427</v>
      </c>
    </row>
    <row r="2" ht="12.75">
      <c r="M2" s="45" t="s">
        <v>315</v>
      </c>
    </row>
    <row r="3" ht="12.75">
      <c r="M3" s="18" t="s">
        <v>593</v>
      </c>
    </row>
    <row r="5" spans="1:13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23"/>
      <c r="L5" s="18"/>
      <c r="M5" s="18" t="s">
        <v>427</v>
      </c>
    </row>
    <row r="6" spans="1:13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9"/>
      <c r="L6" s="20"/>
      <c r="M6" s="18" t="s">
        <v>95</v>
      </c>
    </row>
    <row r="7" spans="1:13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9"/>
      <c r="L7" s="20"/>
      <c r="M7" s="18" t="s">
        <v>592</v>
      </c>
    </row>
    <row r="8" spans="1:11" ht="12.75">
      <c r="A8" s="49"/>
      <c r="B8" s="206" t="s">
        <v>342</v>
      </c>
      <c r="C8" s="206"/>
      <c r="D8" s="206"/>
      <c r="E8" s="206"/>
      <c r="F8" s="206"/>
      <c r="G8" s="206"/>
      <c r="H8" s="206"/>
      <c r="I8" s="206"/>
      <c r="J8" s="206"/>
      <c r="K8" s="206"/>
    </row>
    <row r="9" spans="1:13" ht="15.75" customHeight="1">
      <c r="A9" s="207" t="s">
        <v>567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spans="1:13" ht="15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1"/>
      <c r="M10" s="51" t="s">
        <v>90</v>
      </c>
    </row>
    <row r="11" spans="1:13" s="52" customFormat="1" ht="12.75" customHeight="1">
      <c r="A11" s="208" t="s">
        <v>37</v>
      </c>
      <c r="B11" s="209" t="s">
        <v>336</v>
      </c>
      <c r="C11" s="210"/>
      <c r="D11" s="210"/>
      <c r="E11" s="210"/>
      <c r="F11" s="210"/>
      <c r="G11" s="210"/>
      <c r="H11" s="210"/>
      <c r="I11" s="210"/>
      <c r="J11" s="211" t="s">
        <v>337</v>
      </c>
      <c r="K11" s="212" t="s">
        <v>428</v>
      </c>
      <c r="L11" s="214" t="s">
        <v>499</v>
      </c>
      <c r="M11" s="214" t="s">
        <v>568</v>
      </c>
    </row>
    <row r="12" spans="1:13" s="52" customFormat="1" ht="140.25" customHeight="1">
      <c r="A12" s="208"/>
      <c r="B12" s="86" t="s">
        <v>343</v>
      </c>
      <c r="C12" s="86" t="s">
        <v>344</v>
      </c>
      <c r="D12" s="86" t="s">
        <v>345</v>
      </c>
      <c r="E12" s="86" t="s">
        <v>346</v>
      </c>
      <c r="F12" s="86" t="s">
        <v>347</v>
      </c>
      <c r="G12" s="86" t="s">
        <v>348</v>
      </c>
      <c r="H12" s="86" t="s">
        <v>349</v>
      </c>
      <c r="I12" s="86" t="s">
        <v>350</v>
      </c>
      <c r="J12" s="211"/>
      <c r="K12" s="213"/>
      <c r="L12" s="211"/>
      <c r="M12" s="211"/>
    </row>
    <row r="13" spans="1:13" ht="18" customHeight="1">
      <c r="A13" s="87">
        <v>1</v>
      </c>
      <c r="B13" s="88" t="s">
        <v>351</v>
      </c>
      <c r="C13" s="88" t="s">
        <v>27</v>
      </c>
      <c r="D13" s="88" t="s">
        <v>352</v>
      </c>
      <c r="E13" s="88" t="s">
        <v>352</v>
      </c>
      <c r="F13" s="88" t="s">
        <v>351</v>
      </c>
      <c r="G13" s="88" t="s">
        <v>352</v>
      </c>
      <c r="H13" s="88" t="s">
        <v>353</v>
      </c>
      <c r="I13" s="88" t="s">
        <v>351</v>
      </c>
      <c r="J13" s="89" t="s">
        <v>354</v>
      </c>
      <c r="K13" s="90">
        <f>K14+K22+K28+K34+K39</f>
        <v>21735377.63</v>
      </c>
      <c r="L13" s="90">
        <f>L14+L22+L28+L34+L39</f>
        <v>21885812</v>
      </c>
      <c r="M13" s="90">
        <f>M14+M22+M28+M34+M39</f>
        <v>22140037</v>
      </c>
    </row>
    <row r="14" spans="1:13" ht="19.5" customHeight="1">
      <c r="A14" s="87">
        <v>2</v>
      </c>
      <c r="B14" s="91" t="s">
        <v>351</v>
      </c>
      <c r="C14" s="91" t="s">
        <v>27</v>
      </c>
      <c r="D14" s="91" t="s">
        <v>355</v>
      </c>
      <c r="E14" s="91" t="s">
        <v>352</v>
      </c>
      <c r="F14" s="91" t="s">
        <v>351</v>
      </c>
      <c r="G14" s="91" t="s">
        <v>352</v>
      </c>
      <c r="H14" s="91" t="s">
        <v>353</v>
      </c>
      <c r="I14" s="91" t="s">
        <v>351</v>
      </c>
      <c r="J14" s="92" t="s">
        <v>356</v>
      </c>
      <c r="K14" s="93">
        <f>K15</f>
        <v>10033657</v>
      </c>
      <c r="L14" s="93">
        <f>L15</f>
        <v>10295825</v>
      </c>
      <c r="M14" s="93">
        <f>M15</f>
        <v>10538328</v>
      </c>
    </row>
    <row r="15" spans="1:16" ht="16.5" customHeight="1">
      <c r="A15" s="87">
        <v>3</v>
      </c>
      <c r="B15" s="88" t="s">
        <v>96</v>
      </c>
      <c r="C15" s="88" t="s">
        <v>27</v>
      </c>
      <c r="D15" s="88" t="s">
        <v>355</v>
      </c>
      <c r="E15" s="94" t="s">
        <v>357</v>
      </c>
      <c r="F15" s="88" t="s">
        <v>351</v>
      </c>
      <c r="G15" s="88" t="s">
        <v>355</v>
      </c>
      <c r="H15" s="94" t="s">
        <v>353</v>
      </c>
      <c r="I15" s="94" t="s">
        <v>97</v>
      </c>
      <c r="J15" s="95" t="s">
        <v>358</v>
      </c>
      <c r="K15" s="27">
        <f>K16+K17+K18+K19+K20+K21</f>
        <v>10033657</v>
      </c>
      <c r="L15" s="27">
        <f>L16+L17+L18+L19+L20+L21</f>
        <v>10295825</v>
      </c>
      <c r="M15" s="27">
        <f>M16+M17+M18+M19+M20+M21</f>
        <v>10538328</v>
      </c>
      <c r="P15" s="53"/>
    </row>
    <row r="16" spans="1:13" ht="78.75">
      <c r="A16" s="87">
        <v>4</v>
      </c>
      <c r="B16" s="88" t="s">
        <v>96</v>
      </c>
      <c r="C16" s="88" t="s">
        <v>27</v>
      </c>
      <c r="D16" s="88" t="s">
        <v>355</v>
      </c>
      <c r="E16" s="88" t="s">
        <v>357</v>
      </c>
      <c r="F16" s="88" t="s">
        <v>359</v>
      </c>
      <c r="G16" s="88" t="s">
        <v>355</v>
      </c>
      <c r="H16" s="88" t="s">
        <v>353</v>
      </c>
      <c r="I16" s="88" t="s">
        <v>97</v>
      </c>
      <c r="J16" s="96" t="s">
        <v>572</v>
      </c>
      <c r="K16" s="97">
        <v>9907294</v>
      </c>
      <c r="L16" s="98">
        <v>10164747</v>
      </c>
      <c r="M16" s="98">
        <v>10402977</v>
      </c>
    </row>
    <row r="17" spans="1:13" ht="94.5">
      <c r="A17" s="87">
        <v>5</v>
      </c>
      <c r="B17" s="99" t="s">
        <v>96</v>
      </c>
      <c r="C17" s="99" t="s">
        <v>27</v>
      </c>
      <c r="D17" s="99" t="s">
        <v>355</v>
      </c>
      <c r="E17" s="99" t="s">
        <v>357</v>
      </c>
      <c r="F17" s="99" t="s">
        <v>360</v>
      </c>
      <c r="G17" s="99" t="s">
        <v>355</v>
      </c>
      <c r="H17" s="99" t="s">
        <v>353</v>
      </c>
      <c r="I17" s="99" t="s">
        <v>97</v>
      </c>
      <c r="J17" s="100" t="s">
        <v>361</v>
      </c>
      <c r="K17" s="97">
        <v>8792</v>
      </c>
      <c r="L17" s="101">
        <v>8970</v>
      </c>
      <c r="M17" s="101">
        <v>9131</v>
      </c>
    </row>
    <row r="18" spans="1:13" ht="31.5">
      <c r="A18" s="87">
        <v>6</v>
      </c>
      <c r="B18" s="99" t="s">
        <v>96</v>
      </c>
      <c r="C18" s="99" t="s">
        <v>27</v>
      </c>
      <c r="D18" s="99" t="s">
        <v>355</v>
      </c>
      <c r="E18" s="99" t="s">
        <v>357</v>
      </c>
      <c r="F18" s="99" t="s">
        <v>362</v>
      </c>
      <c r="G18" s="99" t="s">
        <v>355</v>
      </c>
      <c r="H18" s="99" t="s">
        <v>353</v>
      </c>
      <c r="I18" s="99" t="s">
        <v>97</v>
      </c>
      <c r="J18" s="102" t="s">
        <v>363</v>
      </c>
      <c r="K18" s="97">
        <v>66408</v>
      </c>
      <c r="L18" s="101">
        <v>68068</v>
      </c>
      <c r="M18" s="101">
        <v>69573</v>
      </c>
    </row>
    <row r="19" spans="1:13" ht="110.25">
      <c r="A19" s="87">
        <v>7</v>
      </c>
      <c r="B19" s="99" t="s">
        <v>96</v>
      </c>
      <c r="C19" s="103" t="s">
        <v>27</v>
      </c>
      <c r="D19" s="103" t="s">
        <v>355</v>
      </c>
      <c r="E19" s="103" t="s">
        <v>357</v>
      </c>
      <c r="F19" s="103" t="s">
        <v>425</v>
      </c>
      <c r="G19" s="103" t="s">
        <v>355</v>
      </c>
      <c r="H19" s="103" t="s">
        <v>353</v>
      </c>
      <c r="I19" s="103" t="s">
        <v>97</v>
      </c>
      <c r="J19" s="104" t="s">
        <v>573</v>
      </c>
      <c r="K19" s="97">
        <v>16163</v>
      </c>
      <c r="L19" s="101">
        <v>18092</v>
      </c>
      <c r="M19" s="101">
        <v>19839</v>
      </c>
    </row>
    <row r="20" spans="1:13" ht="47.25">
      <c r="A20" s="87">
        <v>8</v>
      </c>
      <c r="B20" s="99" t="s">
        <v>96</v>
      </c>
      <c r="C20" s="103" t="s">
        <v>27</v>
      </c>
      <c r="D20" s="103" t="s">
        <v>355</v>
      </c>
      <c r="E20" s="103" t="s">
        <v>357</v>
      </c>
      <c r="F20" s="103">
        <v>130</v>
      </c>
      <c r="G20" s="103" t="s">
        <v>355</v>
      </c>
      <c r="H20" s="103" t="s">
        <v>353</v>
      </c>
      <c r="I20" s="103" t="s">
        <v>97</v>
      </c>
      <c r="J20" s="104" t="s">
        <v>564</v>
      </c>
      <c r="K20" s="97">
        <v>34999</v>
      </c>
      <c r="L20" s="101">
        <v>35947</v>
      </c>
      <c r="M20" s="101">
        <v>36807</v>
      </c>
    </row>
    <row r="21" spans="1:13" ht="47.25">
      <c r="A21" s="87">
        <v>9</v>
      </c>
      <c r="B21" s="99" t="s">
        <v>96</v>
      </c>
      <c r="C21" s="103" t="s">
        <v>27</v>
      </c>
      <c r="D21" s="103" t="s">
        <v>355</v>
      </c>
      <c r="E21" s="103" t="s">
        <v>357</v>
      </c>
      <c r="F21" s="103">
        <v>140</v>
      </c>
      <c r="G21" s="103" t="s">
        <v>355</v>
      </c>
      <c r="H21" s="103" t="s">
        <v>353</v>
      </c>
      <c r="I21" s="103" t="s">
        <v>97</v>
      </c>
      <c r="J21" s="104" t="s">
        <v>563</v>
      </c>
      <c r="K21" s="97">
        <v>1</v>
      </c>
      <c r="L21" s="101">
        <v>1</v>
      </c>
      <c r="M21" s="101">
        <v>1</v>
      </c>
    </row>
    <row r="22" spans="1:13" ht="31.5">
      <c r="A22" s="87">
        <v>10</v>
      </c>
      <c r="B22" s="105" t="s">
        <v>351</v>
      </c>
      <c r="C22" s="105" t="s">
        <v>27</v>
      </c>
      <c r="D22" s="105" t="s">
        <v>364</v>
      </c>
      <c r="E22" s="91" t="s">
        <v>352</v>
      </c>
      <c r="F22" s="91" t="s">
        <v>351</v>
      </c>
      <c r="G22" s="91" t="s">
        <v>352</v>
      </c>
      <c r="H22" s="91" t="s">
        <v>353</v>
      </c>
      <c r="I22" s="91" t="s">
        <v>351</v>
      </c>
      <c r="J22" s="106" t="s">
        <v>365</v>
      </c>
      <c r="K22" s="107">
        <f>K23</f>
        <v>2541400</v>
      </c>
      <c r="L22" s="107">
        <f>L23</f>
        <v>2439300</v>
      </c>
      <c r="M22" s="107">
        <f>M23</f>
        <v>2464000</v>
      </c>
    </row>
    <row r="23" spans="1:13" ht="31.5">
      <c r="A23" s="87">
        <v>11</v>
      </c>
      <c r="B23" s="99" t="s">
        <v>96</v>
      </c>
      <c r="C23" s="99">
        <v>1</v>
      </c>
      <c r="D23" s="99" t="s">
        <v>364</v>
      </c>
      <c r="E23" s="99" t="s">
        <v>357</v>
      </c>
      <c r="F23" s="99" t="s">
        <v>351</v>
      </c>
      <c r="G23" s="99" t="s">
        <v>355</v>
      </c>
      <c r="H23" s="99" t="s">
        <v>353</v>
      </c>
      <c r="I23" s="99" t="s">
        <v>97</v>
      </c>
      <c r="J23" s="102" t="s">
        <v>366</v>
      </c>
      <c r="K23" s="108">
        <f>K24+K25+K26+K27</f>
        <v>2541400</v>
      </c>
      <c r="L23" s="108">
        <f>L24+L25+L26+L27</f>
        <v>2439300</v>
      </c>
      <c r="M23" s="108">
        <f>M24+M25+M26+M27</f>
        <v>2464000</v>
      </c>
    </row>
    <row r="24" spans="1:13" ht="63">
      <c r="A24" s="87">
        <v>12</v>
      </c>
      <c r="B24" s="99" t="s">
        <v>96</v>
      </c>
      <c r="C24" s="99" t="s">
        <v>27</v>
      </c>
      <c r="D24" s="99" t="s">
        <v>364</v>
      </c>
      <c r="E24" s="99" t="s">
        <v>357</v>
      </c>
      <c r="F24" s="99" t="s">
        <v>105</v>
      </c>
      <c r="G24" s="99" t="s">
        <v>355</v>
      </c>
      <c r="H24" s="99" t="s">
        <v>353</v>
      </c>
      <c r="I24" s="99" t="s">
        <v>97</v>
      </c>
      <c r="J24" s="102" t="s">
        <v>367</v>
      </c>
      <c r="K24" s="108">
        <v>1325500</v>
      </c>
      <c r="L24" s="77">
        <v>1133400</v>
      </c>
      <c r="M24" s="77">
        <v>1126600</v>
      </c>
    </row>
    <row r="25" spans="1:13" ht="78.75">
      <c r="A25" s="87">
        <v>13</v>
      </c>
      <c r="B25" s="99" t="s">
        <v>96</v>
      </c>
      <c r="C25" s="99" t="s">
        <v>27</v>
      </c>
      <c r="D25" s="99" t="s">
        <v>364</v>
      </c>
      <c r="E25" s="99" t="s">
        <v>357</v>
      </c>
      <c r="F25" s="99" t="s">
        <v>106</v>
      </c>
      <c r="G25" s="99" t="s">
        <v>355</v>
      </c>
      <c r="H25" s="99" t="s">
        <v>353</v>
      </c>
      <c r="I25" s="99" t="s">
        <v>97</v>
      </c>
      <c r="J25" s="102" t="s">
        <v>368</v>
      </c>
      <c r="K25" s="108">
        <v>6300</v>
      </c>
      <c r="L25" s="77">
        <v>8200</v>
      </c>
      <c r="M25" s="77">
        <v>8500</v>
      </c>
    </row>
    <row r="26" spans="1:13" ht="63">
      <c r="A26" s="87">
        <v>14</v>
      </c>
      <c r="B26" s="99" t="s">
        <v>96</v>
      </c>
      <c r="C26" s="99" t="s">
        <v>27</v>
      </c>
      <c r="D26" s="99" t="s">
        <v>364</v>
      </c>
      <c r="E26" s="99" t="s">
        <v>357</v>
      </c>
      <c r="F26" s="99" t="s">
        <v>107</v>
      </c>
      <c r="G26" s="99" t="s">
        <v>355</v>
      </c>
      <c r="H26" s="99" t="s">
        <v>353</v>
      </c>
      <c r="I26" s="99" t="s">
        <v>97</v>
      </c>
      <c r="J26" s="102" t="s">
        <v>369</v>
      </c>
      <c r="K26" s="108">
        <v>1374300</v>
      </c>
      <c r="L26" s="77">
        <v>1469600</v>
      </c>
      <c r="M26" s="77">
        <v>1521800</v>
      </c>
    </row>
    <row r="27" spans="1:13" ht="63">
      <c r="A27" s="87">
        <v>15</v>
      </c>
      <c r="B27" s="99" t="s">
        <v>96</v>
      </c>
      <c r="C27" s="99" t="s">
        <v>27</v>
      </c>
      <c r="D27" s="99" t="s">
        <v>364</v>
      </c>
      <c r="E27" s="99" t="s">
        <v>357</v>
      </c>
      <c r="F27" s="99" t="s">
        <v>108</v>
      </c>
      <c r="G27" s="99" t="s">
        <v>355</v>
      </c>
      <c r="H27" s="99" t="s">
        <v>353</v>
      </c>
      <c r="I27" s="99" t="s">
        <v>97</v>
      </c>
      <c r="J27" s="102" t="s">
        <v>370</v>
      </c>
      <c r="K27" s="108">
        <v>-164700</v>
      </c>
      <c r="L27" s="77">
        <v>-171900</v>
      </c>
      <c r="M27" s="77">
        <v>-192900</v>
      </c>
    </row>
    <row r="28" spans="1:13" ht="21" customHeight="1">
      <c r="A28" s="87">
        <v>16</v>
      </c>
      <c r="B28" s="105" t="s">
        <v>351</v>
      </c>
      <c r="C28" s="105" t="s">
        <v>27</v>
      </c>
      <c r="D28" s="105" t="s">
        <v>371</v>
      </c>
      <c r="E28" s="105" t="s">
        <v>352</v>
      </c>
      <c r="F28" s="105" t="s">
        <v>351</v>
      </c>
      <c r="G28" s="105" t="s">
        <v>352</v>
      </c>
      <c r="H28" s="105" t="s">
        <v>353</v>
      </c>
      <c r="I28" s="105" t="s">
        <v>351</v>
      </c>
      <c r="J28" s="106" t="s">
        <v>372</v>
      </c>
      <c r="K28" s="107">
        <f>K29+K31</f>
        <v>8488662</v>
      </c>
      <c r="L28" s="107">
        <f>L29+L31</f>
        <v>8488662</v>
      </c>
      <c r="M28" s="107">
        <f>M29+M31</f>
        <v>8488662</v>
      </c>
    </row>
    <row r="29" spans="1:13" ht="18.75" customHeight="1">
      <c r="A29" s="87">
        <v>17</v>
      </c>
      <c r="B29" s="13" t="s">
        <v>96</v>
      </c>
      <c r="C29" s="13" t="s">
        <v>27</v>
      </c>
      <c r="D29" s="13" t="s">
        <v>371</v>
      </c>
      <c r="E29" s="13" t="s">
        <v>355</v>
      </c>
      <c r="F29" s="13" t="s">
        <v>351</v>
      </c>
      <c r="G29" s="13" t="s">
        <v>352</v>
      </c>
      <c r="H29" s="13" t="s">
        <v>353</v>
      </c>
      <c r="I29" s="13" t="s">
        <v>97</v>
      </c>
      <c r="J29" s="102" t="s">
        <v>373</v>
      </c>
      <c r="K29" s="108">
        <f>K30</f>
        <v>2984591</v>
      </c>
      <c r="L29" s="108">
        <f>L30</f>
        <v>2984591</v>
      </c>
      <c r="M29" s="108">
        <f>M30</f>
        <v>2984591</v>
      </c>
    </row>
    <row r="30" spans="1:13" ht="31.5">
      <c r="A30" s="87">
        <v>18</v>
      </c>
      <c r="B30" s="99" t="s">
        <v>96</v>
      </c>
      <c r="C30" s="99" t="s">
        <v>27</v>
      </c>
      <c r="D30" s="99" t="s">
        <v>371</v>
      </c>
      <c r="E30" s="99" t="s">
        <v>355</v>
      </c>
      <c r="F30" s="99" t="s">
        <v>362</v>
      </c>
      <c r="G30" s="99" t="s">
        <v>54</v>
      </c>
      <c r="H30" s="99" t="s">
        <v>353</v>
      </c>
      <c r="I30" s="99" t="s">
        <v>97</v>
      </c>
      <c r="J30" s="102" t="s">
        <v>374</v>
      </c>
      <c r="K30" s="108">
        <v>2984591</v>
      </c>
      <c r="L30" s="77">
        <v>2984591</v>
      </c>
      <c r="M30" s="77">
        <v>2984591</v>
      </c>
    </row>
    <row r="31" spans="1:13" ht="14.25" customHeight="1">
      <c r="A31" s="87">
        <v>19</v>
      </c>
      <c r="B31" s="99" t="s">
        <v>96</v>
      </c>
      <c r="C31" s="99" t="s">
        <v>27</v>
      </c>
      <c r="D31" s="99" t="s">
        <v>371</v>
      </c>
      <c r="E31" s="99" t="s">
        <v>371</v>
      </c>
      <c r="F31" s="13" t="s">
        <v>351</v>
      </c>
      <c r="G31" s="13" t="s">
        <v>352</v>
      </c>
      <c r="H31" s="13" t="s">
        <v>353</v>
      </c>
      <c r="I31" s="13" t="s">
        <v>97</v>
      </c>
      <c r="J31" s="102" t="s">
        <v>375</v>
      </c>
      <c r="K31" s="108">
        <f>K32+K33</f>
        <v>5504071</v>
      </c>
      <c r="L31" s="108">
        <f>L32+L33</f>
        <v>5504071</v>
      </c>
      <c r="M31" s="108">
        <f>M32+M33</f>
        <v>5504071</v>
      </c>
    </row>
    <row r="32" spans="1:13" ht="31.5">
      <c r="A32" s="87">
        <v>20</v>
      </c>
      <c r="B32" s="99" t="s">
        <v>96</v>
      </c>
      <c r="C32" s="99" t="s">
        <v>27</v>
      </c>
      <c r="D32" s="99" t="s">
        <v>371</v>
      </c>
      <c r="E32" s="99" t="s">
        <v>371</v>
      </c>
      <c r="F32" s="99" t="s">
        <v>376</v>
      </c>
      <c r="G32" s="99" t="s">
        <v>54</v>
      </c>
      <c r="H32" s="99" t="s">
        <v>353</v>
      </c>
      <c r="I32" s="99" t="s">
        <v>97</v>
      </c>
      <c r="J32" s="102" t="s">
        <v>377</v>
      </c>
      <c r="K32" s="108">
        <v>2961037</v>
      </c>
      <c r="L32" s="77">
        <v>2961037</v>
      </c>
      <c r="M32" s="77">
        <v>2961037</v>
      </c>
    </row>
    <row r="33" spans="1:13" ht="31.5">
      <c r="A33" s="87">
        <v>21</v>
      </c>
      <c r="B33" s="99" t="s">
        <v>96</v>
      </c>
      <c r="C33" s="99" t="s">
        <v>27</v>
      </c>
      <c r="D33" s="99" t="s">
        <v>371</v>
      </c>
      <c r="E33" s="99" t="s">
        <v>371</v>
      </c>
      <c r="F33" s="99" t="s">
        <v>378</v>
      </c>
      <c r="G33" s="99" t="s">
        <v>54</v>
      </c>
      <c r="H33" s="99" t="s">
        <v>353</v>
      </c>
      <c r="I33" s="99" t="s">
        <v>97</v>
      </c>
      <c r="J33" s="102" t="s">
        <v>379</v>
      </c>
      <c r="K33" s="108">
        <v>2543034</v>
      </c>
      <c r="L33" s="77">
        <v>2543034</v>
      </c>
      <c r="M33" s="77">
        <v>2543034</v>
      </c>
    </row>
    <row r="34" spans="1:13" ht="31.5">
      <c r="A34" s="87">
        <v>22</v>
      </c>
      <c r="B34" s="105" t="s">
        <v>351</v>
      </c>
      <c r="C34" s="105" t="s">
        <v>27</v>
      </c>
      <c r="D34" s="105" t="s">
        <v>55</v>
      </c>
      <c r="E34" s="105" t="s">
        <v>352</v>
      </c>
      <c r="F34" s="105" t="s">
        <v>351</v>
      </c>
      <c r="G34" s="105" t="s">
        <v>352</v>
      </c>
      <c r="H34" s="105" t="s">
        <v>353</v>
      </c>
      <c r="I34" s="105" t="s">
        <v>351</v>
      </c>
      <c r="J34" s="106" t="s">
        <v>380</v>
      </c>
      <c r="K34" s="107">
        <f>K37+K35</f>
        <v>608758.63</v>
      </c>
      <c r="L34" s="107">
        <f>L37+L35</f>
        <v>599125</v>
      </c>
      <c r="M34" s="107">
        <f>M37+M35</f>
        <v>586147</v>
      </c>
    </row>
    <row r="35" spans="1:13" ht="47.25">
      <c r="A35" s="87">
        <v>23</v>
      </c>
      <c r="B35" s="99" t="s">
        <v>351</v>
      </c>
      <c r="C35" s="99" t="s">
        <v>27</v>
      </c>
      <c r="D35" s="99" t="s">
        <v>55</v>
      </c>
      <c r="E35" s="99" t="s">
        <v>574</v>
      </c>
      <c r="F35" s="99" t="s">
        <v>359</v>
      </c>
      <c r="G35" s="99" t="s">
        <v>352</v>
      </c>
      <c r="H35" s="99" t="s">
        <v>353</v>
      </c>
      <c r="I35" s="99" t="s">
        <v>109</v>
      </c>
      <c r="J35" s="102" t="s">
        <v>575</v>
      </c>
      <c r="K35" s="108">
        <f>K36</f>
        <v>544.6300000000001</v>
      </c>
      <c r="L35" s="108">
        <v>3889</v>
      </c>
      <c r="M35" s="108">
        <v>3889</v>
      </c>
    </row>
    <row r="36" spans="1:13" ht="47.25">
      <c r="A36" s="87">
        <v>24</v>
      </c>
      <c r="B36" s="99" t="s">
        <v>31</v>
      </c>
      <c r="C36" s="99" t="s">
        <v>27</v>
      </c>
      <c r="D36" s="99" t="s">
        <v>55</v>
      </c>
      <c r="E36" s="99" t="s">
        <v>574</v>
      </c>
      <c r="F36" s="99" t="s">
        <v>576</v>
      </c>
      <c r="G36" s="99" t="s">
        <v>54</v>
      </c>
      <c r="H36" s="99" t="s">
        <v>353</v>
      </c>
      <c r="I36" s="99" t="s">
        <v>109</v>
      </c>
      <c r="J36" s="102" t="s">
        <v>577</v>
      </c>
      <c r="K36" s="108">
        <f>3889-3344.37</f>
        <v>544.6300000000001</v>
      </c>
      <c r="L36" s="108">
        <v>3889</v>
      </c>
      <c r="M36" s="108">
        <v>3889</v>
      </c>
    </row>
    <row r="37" spans="1:13" ht="72" customHeight="1">
      <c r="A37" s="87">
        <v>25</v>
      </c>
      <c r="B37" s="109" t="s">
        <v>351</v>
      </c>
      <c r="C37" s="109">
        <v>1</v>
      </c>
      <c r="D37" s="109">
        <v>11</v>
      </c>
      <c r="E37" s="109" t="s">
        <v>500</v>
      </c>
      <c r="F37" s="109" t="s">
        <v>351</v>
      </c>
      <c r="G37" s="109" t="s">
        <v>352</v>
      </c>
      <c r="H37" s="109" t="s">
        <v>353</v>
      </c>
      <c r="I37" s="109" t="s">
        <v>109</v>
      </c>
      <c r="J37" s="110" t="s">
        <v>556</v>
      </c>
      <c r="K37" s="111">
        <v>608214</v>
      </c>
      <c r="L37" s="111">
        <v>595236</v>
      </c>
      <c r="M37" s="111">
        <v>582258</v>
      </c>
    </row>
    <row r="38" spans="1:13" ht="63">
      <c r="A38" s="87">
        <v>26</v>
      </c>
      <c r="B38" s="109" t="s">
        <v>31</v>
      </c>
      <c r="C38" s="109" t="s">
        <v>27</v>
      </c>
      <c r="D38" s="109" t="s">
        <v>55</v>
      </c>
      <c r="E38" s="109" t="s">
        <v>500</v>
      </c>
      <c r="F38" s="109" t="s">
        <v>501</v>
      </c>
      <c r="G38" s="109" t="s">
        <v>54</v>
      </c>
      <c r="H38" s="109" t="s">
        <v>353</v>
      </c>
      <c r="I38" s="109" t="s">
        <v>109</v>
      </c>
      <c r="J38" s="110" t="s">
        <v>557</v>
      </c>
      <c r="K38" s="111">
        <v>608214</v>
      </c>
      <c r="L38" s="77">
        <v>595236</v>
      </c>
      <c r="M38" s="77">
        <v>582258</v>
      </c>
    </row>
    <row r="39" spans="1:13" ht="15.75">
      <c r="A39" s="87">
        <v>27</v>
      </c>
      <c r="B39" s="112" t="s">
        <v>351</v>
      </c>
      <c r="C39" s="112" t="s">
        <v>27</v>
      </c>
      <c r="D39" s="112" t="s">
        <v>62</v>
      </c>
      <c r="E39" s="112" t="s">
        <v>352</v>
      </c>
      <c r="F39" s="112" t="s">
        <v>351</v>
      </c>
      <c r="G39" s="112" t="s">
        <v>352</v>
      </c>
      <c r="H39" s="112" t="s">
        <v>353</v>
      </c>
      <c r="I39" s="112" t="s">
        <v>351</v>
      </c>
      <c r="J39" s="113" t="s">
        <v>381</v>
      </c>
      <c r="K39" s="74">
        <f>K41+K43</f>
        <v>62900</v>
      </c>
      <c r="L39" s="74">
        <f>L41+L43</f>
        <v>62900</v>
      </c>
      <c r="M39" s="74">
        <f>M41+M43</f>
        <v>62900</v>
      </c>
    </row>
    <row r="40" spans="1:13" ht="31.5">
      <c r="A40" s="87">
        <v>28</v>
      </c>
      <c r="B40" s="109" t="s">
        <v>31</v>
      </c>
      <c r="C40" s="109" t="s">
        <v>27</v>
      </c>
      <c r="D40" s="109" t="s">
        <v>62</v>
      </c>
      <c r="E40" s="109" t="s">
        <v>357</v>
      </c>
      <c r="F40" s="109" t="s">
        <v>351</v>
      </c>
      <c r="G40" s="109" t="s">
        <v>357</v>
      </c>
      <c r="H40" s="109" t="s">
        <v>353</v>
      </c>
      <c r="I40" s="109" t="s">
        <v>111</v>
      </c>
      <c r="J40" s="110" t="s">
        <v>382</v>
      </c>
      <c r="K40" s="111">
        <v>39054</v>
      </c>
      <c r="L40" s="111">
        <v>39054</v>
      </c>
      <c r="M40" s="111">
        <v>39054</v>
      </c>
    </row>
    <row r="41" spans="1:13" ht="47.25">
      <c r="A41" s="87">
        <v>29</v>
      </c>
      <c r="B41" s="109" t="s">
        <v>31</v>
      </c>
      <c r="C41" s="109" t="s">
        <v>27</v>
      </c>
      <c r="D41" s="109" t="s">
        <v>62</v>
      </c>
      <c r="E41" s="109" t="s">
        <v>357</v>
      </c>
      <c r="F41" s="109" t="s">
        <v>360</v>
      </c>
      <c r="G41" s="109" t="s">
        <v>357</v>
      </c>
      <c r="H41" s="109" t="s">
        <v>353</v>
      </c>
      <c r="I41" s="109" t="s">
        <v>111</v>
      </c>
      <c r="J41" s="110" t="s">
        <v>338</v>
      </c>
      <c r="K41" s="111">
        <v>39054</v>
      </c>
      <c r="L41" s="111">
        <v>39054</v>
      </c>
      <c r="M41" s="111">
        <v>39054</v>
      </c>
    </row>
    <row r="42" spans="1:13" ht="15.75">
      <c r="A42" s="87">
        <v>30</v>
      </c>
      <c r="B42" s="109" t="s">
        <v>31</v>
      </c>
      <c r="C42" s="109" t="s">
        <v>27</v>
      </c>
      <c r="D42" s="109" t="s">
        <v>62</v>
      </c>
      <c r="E42" s="109" t="s">
        <v>55</v>
      </c>
      <c r="F42" s="109" t="s">
        <v>351</v>
      </c>
      <c r="G42" s="109" t="s">
        <v>355</v>
      </c>
      <c r="H42" s="109" t="s">
        <v>353</v>
      </c>
      <c r="I42" s="109" t="s">
        <v>111</v>
      </c>
      <c r="J42" s="110" t="s">
        <v>383</v>
      </c>
      <c r="K42" s="111">
        <v>23846</v>
      </c>
      <c r="L42" s="111">
        <v>23846</v>
      </c>
      <c r="M42" s="111">
        <v>23846</v>
      </c>
    </row>
    <row r="43" spans="1:13" ht="47.25">
      <c r="A43" s="87">
        <v>31</v>
      </c>
      <c r="B43" s="109" t="s">
        <v>31</v>
      </c>
      <c r="C43" s="109" t="s">
        <v>27</v>
      </c>
      <c r="D43" s="109" t="s">
        <v>62</v>
      </c>
      <c r="E43" s="109" t="s">
        <v>55</v>
      </c>
      <c r="F43" s="109" t="s">
        <v>384</v>
      </c>
      <c r="G43" s="109" t="s">
        <v>355</v>
      </c>
      <c r="H43" s="109" t="s">
        <v>353</v>
      </c>
      <c r="I43" s="109" t="s">
        <v>111</v>
      </c>
      <c r="J43" s="110" t="s">
        <v>339</v>
      </c>
      <c r="K43" s="111">
        <v>23846</v>
      </c>
      <c r="L43" s="111">
        <v>23846</v>
      </c>
      <c r="M43" s="111">
        <v>23846</v>
      </c>
    </row>
    <row r="44" spans="1:13" ht="15.75">
      <c r="A44" s="87">
        <v>32</v>
      </c>
      <c r="B44" s="112" t="s">
        <v>351</v>
      </c>
      <c r="C44" s="112" t="s">
        <v>28</v>
      </c>
      <c r="D44" s="112" t="s">
        <v>352</v>
      </c>
      <c r="E44" s="112" t="s">
        <v>352</v>
      </c>
      <c r="F44" s="112" t="s">
        <v>351</v>
      </c>
      <c r="G44" s="112" t="s">
        <v>352</v>
      </c>
      <c r="H44" s="112" t="s">
        <v>353</v>
      </c>
      <c r="I44" s="112" t="s">
        <v>351</v>
      </c>
      <c r="J44" s="113" t="s">
        <v>385</v>
      </c>
      <c r="K44" s="114">
        <f>K45+K67+K71</f>
        <v>65735265.66</v>
      </c>
      <c r="L44" s="114">
        <f>L45+L67+L71</f>
        <v>27912945</v>
      </c>
      <c r="M44" s="114">
        <f>M45+M67+M71</f>
        <v>27912945</v>
      </c>
    </row>
    <row r="45" spans="1:13" ht="31.5">
      <c r="A45" s="87">
        <v>33</v>
      </c>
      <c r="B45" s="109" t="s">
        <v>351</v>
      </c>
      <c r="C45" s="109" t="s">
        <v>28</v>
      </c>
      <c r="D45" s="109" t="s">
        <v>357</v>
      </c>
      <c r="E45" s="109" t="s">
        <v>352</v>
      </c>
      <c r="F45" s="109" t="s">
        <v>351</v>
      </c>
      <c r="G45" s="109" t="s">
        <v>352</v>
      </c>
      <c r="H45" s="109" t="s">
        <v>353</v>
      </c>
      <c r="I45" s="109" t="s">
        <v>351</v>
      </c>
      <c r="J45" s="110" t="s">
        <v>386</v>
      </c>
      <c r="K45" s="111">
        <f>K46+K57+K61+K49+K53</f>
        <v>68181985</v>
      </c>
      <c r="L45" s="111">
        <f>L46+L57+L61</f>
        <v>27912945</v>
      </c>
      <c r="M45" s="111">
        <f>M46+M57+M61</f>
        <v>27912945</v>
      </c>
    </row>
    <row r="46" spans="1:13" ht="15.75">
      <c r="A46" s="87">
        <v>34</v>
      </c>
      <c r="B46" s="109" t="s">
        <v>31</v>
      </c>
      <c r="C46" s="109" t="s">
        <v>28</v>
      </c>
      <c r="D46" s="109" t="s">
        <v>357</v>
      </c>
      <c r="E46" s="109" t="s">
        <v>54</v>
      </c>
      <c r="F46" s="109" t="s">
        <v>351</v>
      </c>
      <c r="G46" s="109" t="s">
        <v>352</v>
      </c>
      <c r="H46" s="109" t="s">
        <v>353</v>
      </c>
      <c r="I46" s="109" t="s">
        <v>230</v>
      </c>
      <c r="J46" s="110" t="s">
        <v>387</v>
      </c>
      <c r="K46" s="111">
        <f aca="true" t="shared" si="0" ref="K46:M47">K47</f>
        <v>17744700</v>
      </c>
      <c r="L46" s="111">
        <f t="shared" si="0"/>
        <v>14195800</v>
      </c>
      <c r="M46" s="111">
        <f t="shared" si="0"/>
        <v>14195800</v>
      </c>
    </row>
    <row r="47" spans="1:13" ht="15.75">
      <c r="A47" s="87">
        <v>35</v>
      </c>
      <c r="B47" s="109" t="s">
        <v>31</v>
      </c>
      <c r="C47" s="109" t="s">
        <v>28</v>
      </c>
      <c r="D47" s="109" t="s">
        <v>357</v>
      </c>
      <c r="E47" s="109" t="s">
        <v>60</v>
      </c>
      <c r="F47" s="109" t="s">
        <v>388</v>
      </c>
      <c r="G47" s="109" t="s">
        <v>352</v>
      </c>
      <c r="H47" s="109" t="s">
        <v>353</v>
      </c>
      <c r="I47" s="109" t="s">
        <v>230</v>
      </c>
      <c r="J47" s="110" t="s">
        <v>389</v>
      </c>
      <c r="K47" s="111">
        <f t="shared" si="0"/>
        <v>17744700</v>
      </c>
      <c r="L47" s="111">
        <f t="shared" si="0"/>
        <v>14195800</v>
      </c>
      <c r="M47" s="111">
        <f t="shared" si="0"/>
        <v>14195800</v>
      </c>
    </row>
    <row r="48" spans="1:13" ht="31.5">
      <c r="A48" s="87">
        <v>36</v>
      </c>
      <c r="B48" s="109" t="s">
        <v>31</v>
      </c>
      <c r="C48" s="109" t="s">
        <v>28</v>
      </c>
      <c r="D48" s="109" t="s">
        <v>357</v>
      </c>
      <c r="E48" s="109" t="s">
        <v>60</v>
      </c>
      <c r="F48" s="109" t="s">
        <v>388</v>
      </c>
      <c r="G48" s="109" t="s">
        <v>54</v>
      </c>
      <c r="H48" s="109" t="s">
        <v>353</v>
      </c>
      <c r="I48" s="109" t="s">
        <v>230</v>
      </c>
      <c r="J48" s="110" t="s">
        <v>558</v>
      </c>
      <c r="K48" s="111">
        <v>17744700</v>
      </c>
      <c r="L48" s="111">
        <v>14195800</v>
      </c>
      <c r="M48" s="111">
        <v>14195800</v>
      </c>
    </row>
    <row r="49" spans="1:13" ht="15.75">
      <c r="A49" s="87">
        <v>37</v>
      </c>
      <c r="B49" s="109" t="s">
        <v>31</v>
      </c>
      <c r="C49" s="109" t="s">
        <v>28</v>
      </c>
      <c r="D49" s="109" t="s">
        <v>357</v>
      </c>
      <c r="E49" s="109" t="s">
        <v>67</v>
      </c>
      <c r="F49" s="109" t="s">
        <v>395</v>
      </c>
      <c r="G49" s="109" t="s">
        <v>54</v>
      </c>
      <c r="H49" s="109" t="s">
        <v>353</v>
      </c>
      <c r="I49" s="109" t="s">
        <v>230</v>
      </c>
      <c r="J49" s="110" t="s">
        <v>594</v>
      </c>
      <c r="K49" s="111">
        <f>K50</f>
        <v>664410</v>
      </c>
      <c r="L49" s="111">
        <f>L50</f>
        <v>0</v>
      </c>
      <c r="M49" s="111">
        <f>M50</f>
        <v>0</v>
      </c>
    </row>
    <row r="50" spans="1:13" ht="47.25">
      <c r="A50" s="87">
        <v>38</v>
      </c>
      <c r="B50" s="109" t="s">
        <v>31</v>
      </c>
      <c r="C50" s="109" t="s">
        <v>28</v>
      </c>
      <c r="D50" s="109" t="s">
        <v>357</v>
      </c>
      <c r="E50" s="109" t="s">
        <v>67</v>
      </c>
      <c r="F50" s="109" t="s">
        <v>395</v>
      </c>
      <c r="G50" s="109" t="s">
        <v>54</v>
      </c>
      <c r="H50" s="109" t="s">
        <v>595</v>
      </c>
      <c r="I50" s="109" t="s">
        <v>230</v>
      </c>
      <c r="J50" s="110" t="s">
        <v>596</v>
      </c>
      <c r="K50" s="111">
        <v>664410</v>
      </c>
      <c r="L50" s="111">
        <v>0</v>
      </c>
      <c r="M50" s="111">
        <v>0</v>
      </c>
    </row>
    <row r="51" spans="1:13" ht="31.5">
      <c r="A51" s="87">
        <v>39</v>
      </c>
      <c r="B51" s="109" t="s">
        <v>31</v>
      </c>
      <c r="C51" s="109" t="s">
        <v>28</v>
      </c>
      <c r="D51" s="109" t="s">
        <v>357</v>
      </c>
      <c r="E51" s="109" t="s">
        <v>68</v>
      </c>
      <c r="F51" s="109" t="s">
        <v>351</v>
      </c>
      <c r="G51" s="109" t="s">
        <v>352</v>
      </c>
      <c r="H51" s="109" t="s">
        <v>353</v>
      </c>
      <c r="I51" s="109" t="s">
        <v>230</v>
      </c>
      <c r="J51" s="110" t="s">
        <v>604</v>
      </c>
      <c r="K51" s="111">
        <f>K53</f>
        <v>35207300</v>
      </c>
      <c r="L51" s="111">
        <f>L53</f>
        <v>0</v>
      </c>
      <c r="M51" s="111">
        <f>M53</f>
        <v>0</v>
      </c>
    </row>
    <row r="52" spans="1:13" ht="15.75">
      <c r="A52" s="87">
        <v>40</v>
      </c>
      <c r="B52" s="109" t="s">
        <v>31</v>
      </c>
      <c r="C52" s="109" t="s">
        <v>28</v>
      </c>
      <c r="D52" s="109" t="s">
        <v>357</v>
      </c>
      <c r="E52" s="109" t="s">
        <v>121</v>
      </c>
      <c r="F52" s="109" t="s">
        <v>395</v>
      </c>
      <c r="G52" s="109" t="s">
        <v>352</v>
      </c>
      <c r="H52" s="109" t="s">
        <v>353</v>
      </c>
      <c r="I52" s="109" t="s">
        <v>230</v>
      </c>
      <c r="J52" s="192" t="s">
        <v>607</v>
      </c>
      <c r="K52" s="111">
        <f>K53</f>
        <v>35207300</v>
      </c>
      <c r="L52" s="111">
        <f>L53</f>
        <v>0</v>
      </c>
      <c r="M52" s="111">
        <f>M53</f>
        <v>0</v>
      </c>
    </row>
    <row r="53" spans="1:13" ht="15.75">
      <c r="A53" s="87">
        <v>41</v>
      </c>
      <c r="B53" s="109" t="s">
        <v>31</v>
      </c>
      <c r="C53" s="109" t="s">
        <v>28</v>
      </c>
      <c r="D53" s="109" t="s">
        <v>357</v>
      </c>
      <c r="E53" s="109" t="s">
        <v>121</v>
      </c>
      <c r="F53" s="109" t="s">
        <v>395</v>
      </c>
      <c r="G53" s="109" t="s">
        <v>54</v>
      </c>
      <c r="H53" s="109" t="s">
        <v>353</v>
      </c>
      <c r="I53" s="109" t="s">
        <v>230</v>
      </c>
      <c r="J53" s="110" t="s">
        <v>597</v>
      </c>
      <c r="K53" s="111">
        <f>K54+K55+K56</f>
        <v>35207300</v>
      </c>
      <c r="L53" s="111">
        <f>L54+L55+L56</f>
        <v>0</v>
      </c>
      <c r="M53" s="111">
        <f>M54+M55+M56</f>
        <v>0</v>
      </c>
    </row>
    <row r="54" spans="1:13" ht="47.25">
      <c r="A54" s="87">
        <v>42</v>
      </c>
      <c r="B54" s="109" t="s">
        <v>31</v>
      </c>
      <c r="C54" s="109" t="s">
        <v>28</v>
      </c>
      <c r="D54" s="109" t="s">
        <v>357</v>
      </c>
      <c r="E54" s="109" t="s">
        <v>121</v>
      </c>
      <c r="F54" s="109" t="s">
        <v>395</v>
      </c>
      <c r="G54" s="109" t="s">
        <v>54</v>
      </c>
      <c r="H54" s="109" t="s">
        <v>598</v>
      </c>
      <c r="I54" s="109" t="s">
        <v>230</v>
      </c>
      <c r="J54" s="110" t="s">
        <v>599</v>
      </c>
      <c r="K54" s="111">
        <v>21820000</v>
      </c>
      <c r="L54" s="111">
        <v>0</v>
      </c>
      <c r="M54" s="111">
        <v>0</v>
      </c>
    </row>
    <row r="55" spans="1:13" ht="47.25">
      <c r="A55" s="87">
        <v>43</v>
      </c>
      <c r="B55" s="109" t="s">
        <v>31</v>
      </c>
      <c r="C55" s="109" t="s">
        <v>28</v>
      </c>
      <c r="D55" s="109" t="s">
        <v>357</v>
      </c>
      <c r="E55" s="109" t="s">
        <v>121</v>
      </c>
      <c r="F55" s="109" t="s">
        <v>395</v>
      </c>
      <c r="G55" s="109" t="s">
        <v>54</v>
      </c>
      <c r="H55" s="109" t="s">
        <v>600</v>
      </c>
      <c r="I55" s="109" t="s">
        <v>230</v>
      </c>
      <c r="J55" s="110" t="s">
        <v>601</v>
      </c>
      <c r="K55" s="111">
        <v>272200</v>
      </c>
      <c r="L55" s="111">
        <v>0</v>
      </c>
      <c r="M55" s="111">
        <v>0</v>
      </c>
    </row>
    <row r="56" spans="1:13" ht="47.25">
      <c r="A56" s="87">
        <v>44</v>
      </c>
      <c r="B56" s="109" t="s">
        <v>31</v>
      </c>
      <c r="C56" s="109" t="s">
        <v>28</v>
      </c>
      <c r="D56" s="109" t="s">
        <v>357</v>
      </c>
      <c r="E56" s="109" t="s">
        <v>121</v>
      </c>
      <c r="F56" s="109" t="s">
        <v>395</v>
      </c>
      <c r="G56" s="109" t="s">
        <v>54</v>
      </c>
      <c r="H56" s="109" t="s">
        <v>603</v>
      </c>
      <c r="I56" s="109" t="s">
        <v>230</v>
      </c>
      <c r="J56" s="110" t="s">
        <v>602</v>
      </c>
      <c r="K56" s="111">
        <v>13115100</v>
      </c>
      <c r="L56" s="111">
        <v>0</v>
      </c>
      <c r="M56" s="111">
        <v>0</v>
      </c>
    </row>
    <row r="57" spans="1:13" ht="15.75">
      <c r="A57" s="87">
        <v>45</v>
      </c>
      <c r="B57" s="109" t="s">
        <v>351</v>
      </c>
      <c r="C57" s="109" t="s">
        <v>28</v>
      </c>
      <c r="D57" s="109" t="s">
        <v>357</v>
      </c>
      <c r="E57" s="109" t="s">
        <v>143</v>
      </c>
      <c r="F57" s="109" t="s">
        <v>351</v>
      </c>
      <c r="G57" s="109" t="s">
        <v>352</v>
      </c>
      <c r="H57" s="109" t="s">
        <v>353</v>
      </c>
      <c r="I57" s="109" t="s">
        <v>230</v>
      </c>
      <c r="J57" s="115" t="s">
        <v>390</v>
      </c>
      <c r="K57" s="111">
        <f aca="true" t="shared" si="1" ref="K57:M59">K58</f>
        <v>98230</v>
      </c>
      <c r="L57" s="111">
        <f t="shared" si="1"/>
        <v>87100</v>
      </c>
      <c r="M57" s="111">
        <f t="shared" si="1"/>
        <v>87100</v>
      </c>
    </row>
    <row r="58" spans="1:13" ht="31.5">
      <c r="A58" s="87">
        <v>46</v>
      </c>
      <c r="B58" s="109" t="s">
        <v>31</v>
      </c>
      <c r="C58" s="109" t="s">
        <v>28</v>
      </c>
      <c r="D58" s="109" t="s">
        <v>357</v>
      </c>
      <c r="E58" s="109" t="s">
        <v>143</v>
      </c>
      <c r="F58" s="109" t="s">
        <v>391</v>
      </c>
      <c r="G58" s="109" t="s">
        <v>352</v>
      </c>
      <c r="H58" s="109" t="s">
        <v>353</v>
      </c>
      <c r="I58" s="109" t="s">
        <v>230</v>
      </c>
      <c r="J58" s="115" t="s">
        <v>392</v>
      </c>
      <c r="K58" s="111">
        <f t="shared" si="1"/>
        <v>98230</v>
      </c>
      <c r="L58" s="111">
        <f t="shared" si="1"/>
        <v>87100</v>
      </c>
      <c r="M58" s="111">
        <f t="shared" si="1"/>
        <v>87100</v>
      </c>
    </row>
    <row r="59" spans="1:13" ht="31.5">
      <c r="A59" s="87">
        <v>47</v>
      </c>
      <c r="B59" s="109" t="s">
        <v>31</v>
      </c>
      <c r="C59" s="109" t="s">
        <v>28</v>
      </c>
      <c r="D59" s="109" t="s">
        <v>357</v>
      </c>
      <c r="E59" s="109" t="s">
        <v>143</v>
      </c>
      <c r="F59" s="109" t="s">
        <v>391</v>
      </c>
      <c r="G59" s="109" t="s">
        <v>54</v>
      </c>
      <c r="H59" s="109" t="s">
        <v>353</v>
      </c>
      <c r="I59" s="109" t="s">
        <v>230</v>
      </c>
      <c r="J59" s="115" t="s">
        <v>393</v>
      </c>
      <c r="K59" s="111">
        <f t="shared" si="1"/>
        <v>98230</v>
      </c>
      <c r="L59" s="111">
        <f t="shared" si="1"/>
        <v>87100</v>
      </c>
      <c r="M59" s="111">
        <f t="shared" si="1"/>
        <v>87100</v>
      </c>
    </row>
    <row r="60" spans="1:13" ht="63">
      <c r="A60" s="87">
        <v>48</v>
      </c>
      <c r="B60" s="109" t="s">
        <v>31</v>
      </c>
      <c r="C60" s="109" t="s">
        <v>28</v>
      </c>
      <c r="D60" s="109" t="s">
        <v>357</v>
      </c>
      <c r="E60" s="109" t="s">
        <v>143</v>
      </c>
      <c r="F60" s="109" t="s">
        <v>391</v>
      </c>
      <c r="G60" s="109" t="s">
        <v>54</v>
      </c>
      <c r="H60" s="116" t="s">
        <v>394</v>
      </c>
      <c r="I60" s="109" t="s">
        <v>230</v>
      </c>
      <c r="J60" s="115" t="s">
        <v>340</v>
      </c>
      <c r="K60" s="111">
        <f>87100+11130</f>
        <v>98230</v>
      </c>
      <c r="L60" s="111">
        <v>87100</v>
      </c>
      <c r="M60" s="111">
        <v>87100</v>
      </c>
    </row>
    <row r="61" spans="1:13" ht="15.75">
      <c r="A61" s="87">
        <v>49</v>
      </c>
      <c r="B61" s="109" t="s">
        <v>31</v>
      </c>
      <c r="C61" s="109" t="s">
        <v>28</v>
      </c>
      <c r="D61" s="109" t="s">
        <v>357</v>
      </c>
      <c r="E61" s="109" t="s">
        <v>166</v>
      </c>
      <c r="F61" s="109" t="s">
        <v>351</v>
      </c>
      <c r="G61" s="109" t="s">
        <v>352</v>
      </c>
      <c r="H61" s="116" t="s">
        <v>353</v>
      </c>
      <c r="I61" s="109" t="s">
        <v>230</v>
      </c>
      <c r="J61" s="110" t="s">
        <v>113</v>
      </c>
      <c r="K61" s="111">
        <f aca="true" t="shared" si="2" ref="K61:M62">K62</f>
        <v>14467345</v>
      </c>
      <c r="L61" s="111">
        <f t="shared" si="2"/>
        <v>13630045</v>
      </c>
      <c r="M61" s="111">
        <f t="shared" si="2"/>
        <v>13630045</v>
      </c>
    </row>
    <row r="62" spans="1:13" ht="15.75">
      <c r="A62" s="87">
        <v>50</v>
      </c>
      <c r="B62" s="109" t="s">
        <v>31</v>
      </c>
      <c r="C62" s="109" t="s">
        <v>28</v>
      </c>
      <c r="D62" s="109" t="s">
        <v>357</v>
      </c>
      <c r="E62" s="109" t="s">
        <v>167</v>
      </c>
      <c r="F62" s="109" t="s">
        <v>395</v>
      </c>
      <c r="G62" s="109" t="s">
        <v>352</v>
      </c>
      <c r="H62" s="116" t="s">
        <v>353</v>
      </c>
      <c r="I62" s="109" t="s">
        <v>230</v>
      </c>
      <c r="J62" s="110" t="s">
        <v>396</v>
      </c>
      <c r="K62" s="111">
        <f t="shared" si="2"/>
        <v>14467345</v>
      </c>
      <c r="L62" s="111">
        <f t="shared" si="2"/>
        <v>13630045</v>
      </c>
      <c r="M62" s="111">
        <f t="shared" si="2"/>
        <v>13630045</v>
      </c>
    </row>
    <row r="63" spans="1:13" ht="31.5">
      <c r="A63" s="87">
        <v>51</v>
      </c>
      <c r="B63" s="109" t="s">
        <v>31</v>
      </c>
      <c r="C63" s="109" t="s">
        <v>28</v>
      </c>
      <c r="D63" s="109" t="s">
        <v>357</v>
      </c>
      <c r="E63" s="109" t="s">
        <v>167</v>
      </c>
      <c r="F63" s="109" t="s">
        <v>395</v>
      </c>
      <c r="G63" s="109" t="s">
        <v>54</v>
      </c>
      <c r="H63" s="116" t="s">
        <v>353</v>
      </c>
      <c r="I63" s="109" t="s">
        <v>230</v>
      </c>
      <c r="J63" s="110" t="s">
        <v>397</v>
      </c>
      <c r="K63" s="111">
        <f>K66+K65+K64</f>
        <v>14467345</v>
      </c>
      <c r="L63" s="111">
        <f>L66+L65+L64</f>
        <v>13630045</v>
      </c>
      <c r="M63" s="111">
        <f>M66+M65+M64</f>
        <v>13630045</v>
      </c>
    </row>
    <row r="64" spans="1:13" ht="31.5">
      <c r="A64" s="87">
        <v>52</v>
      </c>
      <c r="B64" s="109" t="s">
        <v>31</v>
      </c>
      <c r="C64" s="109" t="s">
        <v>28</v>
      </c>
      <c r="D64" s="109" t="s">
        <v>357</v>
      </c>
      <c r="E64" s="109" t="s">
        <v>167</v>
      </c>
      <c r="F64" s="109" t="s">
        <v>395</v>
      </c>
      <c r="G64" s="109" t="s">
        <v>54</v>
      </c>
      <c r="H64" s="116" t="s">
        <v>605</v>
      </c>
      <c r="I64" s="109" t="s">
        <v>230</v>
      </c>
      <c r="J64" s="110" t="s">
        <v>606</v>
      </c>
      <c r="K64" s="111">
        <v>2512100</v>
      </c>
      <c r="L64" s="111">
        <v>1674800</v>
      </c>
      <c r="M64" s="111">
        <v>1674800</v>
      </c>
    </row>
    <row r="65" spans="1:13" ht="47.25">
      <c r="A65" s="87">
        <v>53</v>
      </c>
      <c r="B65" s="109" t="s">
        <v>31</v>
      </c>
      <c r="C65" s="109" t="s">
        <v>28</v>
      </c>
      <c r="D65" s="109" t="s">
        <v>357</v>
      </c>
      <c r="E65" s="109" t="s">
        <v>167</v>
      </c>
      <c r="F65" s="109" t="s">
        <v>395</v>
      </c>
      <c r="G65" s="109" t="s">
        <v>54</v>
      </c>
      <c r="H65" s="116" t="s">
        <v>462</v>
      </c>
      <c r="I65" s="109" t="s">
        <v>230</v>
      </c>
      <c r="J65" s="110" t="s">
        <v>426</v>
      </c>
      <c r="K65" s="111">
        <f>7602413+4173787</f>
        <v>11776200</v>
      </c>
      <c r="L65" s="111">
        <v>11776200</v>
      </c>
      <c r="M65" s="111">
        <v>11776200</v>
      </c>
    </row>
    <row r="66" spans="1:13" ht="47.25">
      <c r="A66" s="87">
        <v>54</v>
      </c>
      <c r="B66" s="109" t="s">
        <v>31</v>
      </c>
      <c r="C66" s="109" t="s">
        <v>28</v>
      </c>
      <c r="D66" s="109" t="s">
        <v>357</v>
      </c>
      <c r="E66" s="109" t="s">
        <v>167</v>
      </c>
      <c r="F66" s="109" t="s">
        <v>395</v>
      </c>
      <c r="G66" s="109" t="s">
        <v>54</v>
      </c>
      <c r="H66" s="116" t="s">
        <v>398</v>
      </c>
      <c r="I66" s="109" t="s">
        <v>230</v>
      </c>
      <c r="J66" s="110" t="s">
        <v>341</v>
      </c>
      <c r="K66" s="111">
        <v>179045</v>
      </c>
      <c r="L66" s="111">
        <v>179045</v>
      </c>
      <c r="M66" s="111">
        <v>179045</v>
      </c>
    </row>
    <row r="67" spans="1:13" ht="63">
      <c r="A67" s="87">
        <v>55</v>
      </c>
      <c r="B67" s="109" t="s">
        <v>351</v>
      </c>
      <c r="C67" s="109" t="s">
        <v>28</v>
      </c>
      <c r="D67" s="109" t="s">
        <v>64</v>
      </c>
      <c r="E67" s="109" t="s">
        <v>352</v>
      </c>
      <c r="F67" s="109" t="s">
        <v>351</v>
      </c>
      <c r="G67" s="109" t="s">
        <v>352</v>
      </c>
      <c r="H67" s="116" t="s">
        <v>353</v>
      </c>
      <c r="I67" s="109" t="s">
        <v>351</v>
      </c>
      <c r="J67" s="110" t="s">
        <v>608</v>
      </c>
      <c r="K67" s="111">
        <f aca="true" t="shared" si="3" ref="K67:M69">K68</f>
        <v>385.36</v>
      </c>
      <c r="L67" s="111">
        <f t="shared" si="3"/>
        <v>0</v>
      </c>
      <c r="M67" s="111">
        <f t="shared" si="3"/>
        <v>0</v>
      </c>
    </row>
    <row r="68" spans="1:13" ht="78.75">
      <c r="A68" s="87">
        <v>56</v>
      </c>
      <c r="B68" s="109" t="s">
        <v>351</v>
      </c>
      <c r="C68" s="109" t="s">
        <v>28</v>
      </c>
      <c r="D68" s="109" t="s">
        <v>64</v>
      </c>
      <c r="E68" s="109" t="s">
        <v>352</v>
      </c>
      <c r="F68" s="109" t="s">
        <v>351</v>
      </c>
      <c r="G68" s="109" t="s">
        <v>352</v>
      </c>
      <c r="H68" s="116" t="s">
        <v>353</v>
      </c>
      <c r="I68" s="109" t="s">
        <v>230</v>
      </c>
      <c r="J68" s="110" t="s">
        <v>609</v>
      </c>
      <c r="K68" s="111">
        <f t="shared" si="3"/>
        <v>385.36</v>
      </c>
      <c r="L68" s="111">
        <f t="shared" si="3"/>
        <v>0</v>
      </c>
      <c r="M68" s="111">
        <f t="shared" si="3"/>
        <v>0</v>
      </c>
    </row>
    <row r="69" spans="1:13" ht="63">
      <c r="A69" s="87">
        <v>57</v>
      </c>
      <c r="B69" s="109" t="s">
        <v>351</v>
      </c>
      <c r="C69" s="109" t="s">
        <v>28</v>
      </c>
      <c r="D69" s="109" t="s">
        <v>64</v>
      </c>
      <c r="E69" s="109" t="s">
        <v>352</v>
      </c>
      <c r="F69" s="109" t="s">
        <v>351</v>
      </c>
      <c r="G69" s="109" t="s">
        <v>54</v>
      </c>
      <c r="H69" s="116" t="s">
        <v>353</v>
      </c>
      <c r="I69" s="109" t="s">
        <v>230</v>
      </c>
      <c r="J69" s="110" t="s">
        <v>610</v>
      </c>
      <c r="K69" s="111">
        <f t="shared" si="3"/>
        <v>385.36</v>
      </c>
      <c r="L69" s="111">
        <f t="shared" si="3"/>
        <v>0</v>
      </c>
      <c r="M69" s="111">
        <f t="shared" si="3"/>
        <v>0</v>
      </c>
    </row>
    <row r="70" spans="1:13" ht="47.25">
      <c r="A70" s="87">
        <v>58</v>
      </c>
      <c r="B70" s="109" t="s">
        <v>31</v>
      </c>
      <c r="C70" s="109" t="s">
        <v>28</v>
      </c>
      <c r="D70" s="109" t="s">
        <v>64</v>
      </c>
      <c r="E70" s="109" t="s">
        <v>534</v>
      </c>
      <c r="F70" s="109" t="s">
        <v>359</v>
      </c>
      <c r="G70" s="109" t="s">
        <v>54</v>
      </c>
      <c r="H70" s="116" t="s">
        <v>353</v>
      </c>
      <c r="I70" s="109" t="s">
        <v>230</v>
      </c>
      <c r="J70" s="110" t="s">
        <v>611</v>
      </c>
      <c r="K70" s="111">
        <v>385.36</v>
      </c>
      <c r="L70" s="111">
        <v>0</v>
      </c>
      <c r="M70" s="111">
        <v>0</v>
      </c>
    </row>
    <row r="71" spans="1:13" ht="31.5">
      <c r="A71" s="87">
        <v>59</v>
      </c>
      <c r="B71" s="109" t="s">
        <v>351</v>
      </c>
      <c r="C71" s="109" t="s">
        <v>28</v>
      </c>
      <c r="D71" s="109" t="s">
        <v>67</v>
      </c>
      <c r="E71" s="109" t="s">
        <v>352</v>
      </c>
      <c r="F71" s="109" t="s">
        <v>351</v>
      </c>
      <c r="G71" s="109" t="s">
        <v>352</v>
      </c>
      <c r="H71" s="116" t="s">
        <v>353</v>
      </c>
      <c r="I71" s="109" t="s">
        <v>351</v>
      </c>
      <c r="J71" s="110" t="s">
        <v>612</v>
      </c>
      <c r="K71" s="111">
        <f>K72</f>
        <v>-2447104.7</v>
      </c>
      <c r="L71" s="111">
        <f aca="true" t="shared" si="4" ref="L71:M73">L72</f>
        <v>0</v>
      </c>
      <c r="M71" s="111">
        <f t="shared" si="4"/>
        <v>0</v>
      </c>
    </row>
    <row r="72" spans="1:13" ht="31.5">
      <c r="A72" s="87">
        <v>60</v>
      </c>
      <c r="B72" s="109" t="s">
        <v>351</v>
      </c>
      <c r="C72" s="109" t="s">
        <v>28</v>
      </c>
      <c r="D72" s="109" t="s">
        <v>67</v>
      </c>
      <c r="E72" s="109" t="s">
        <v>352</v>
      </c>
      <c r="F72" s="109" t="s">
        <v>351</v>
      </c>
      <c r="G72" s="109" t="s">
        <v>54</v>
      </c>
      <c r="H72" s="116" t="s">
        <v>353</v>
      </c>
      <c r="I72" s="109" t="s">
        <v>230</v>
      </c>
      <c r="J72" s="110" t="s">
        <v>613</v>
      </c>
      <c r="K72" s="111">
        <f>K73</f>
        <v>-2447104.7</v>
      </c>
      <c r="L72" s="111">
        <f t="shared" si="4"/>
        <v>0</v>
      </c>
      <c r="M72" s="111">
        <f t="shared" si="4"/>
        <v>0</v>
      </c>
    </row>
    <row r="73" spans="1:13" ht="47.25">
      <c r="A73" s="87">
        <v>61</v>
      </c>
      <c r="B73" s="109" t="s">
        <v>351</v>
      </c>
      <c r="C73" s="109" t="s">
        <v>28</v>
      </c>
      <c r="D73" s="109" t="s">
        <v>67</v>
      </c>
      <c r="E73" s="109" t="s">
        <v>534</v>
      </c>
      <c r="F73" s="109" t="s">
        <v>359</v>
      </c>
      <c r="G73" s="109" t="s">
        <v>54</v>
      </c>
      <c r="H73" s="116" t="s">
        <v>353</v>
      </c>
      <c r="I73" s="109" t="s">
        <v>230</v>
      </c>
      <c r="J73" s="110" t="s">
        <v>614</v>
      </c>
      <c r="K73" s="111">
        <f>K74</f>
        <v>-2447104.7</v>
      </c>
      <c r="L73" s="111">
        <f t="shared" si="4"/>
        <v>0</v>
      </c>
      <c r="M73" s="111">
        <f t="shared" si="4"/>
        <v>0</v>
      </c>
    </row>
    <row r="74" spans="1:13" ht="141.75">
      <c r="A74" s="87">
        <v>62</v>
      </c>
      <c r="B74" s="109" t="s">
        <v>31</v>
      </c>
      <c r="C74" s="109" t="s">
        <v>28</v>
      </c>
      <c r="D74" s="109" t="s">
        <v>67</v>
      </c>
      <c r="E74" s="109" t="s">
        <v>534</v>
      </c>
      <c r="F74" s="109" t="s">
        <v>359</v>
      </c>
      <c r="G74" s="109" t="s">
        <v>54</v>
      </c>
      <c r="H74" s="116" t="s">
        <v>615</v>
      </c>
      <c r="I74" s="109" t="s">
        <v>230</v>
      </c>
      <c r="J74" s="110" t="s">
        <v>616</v>
      </c>
      <c r="K74" s="111">
        <v>-2447104.7</v>
      </c>
      <c r="L74" s="111">
        <v>0</v>
      </c>
      <c r="M74" s="111">
        <v>0</v>
      </c>
    </row>
    <row r="75" spans="1:13" ht="17.25" customHeight="1">
      <c r="A75" s="203" t="s">
        <v>89</v>
      </c>
      <c r="B75" s="204"/>
      <c r="C75" s="204"/>
      <c r="D75" s="204"/>
      <c r="E75" s="204"/>
      <c r="F75" s="204"/>
      <c r="G75" s="204"/>
      <c r="H75" s="204"/>
      <c r="I75" s="204"/>
      <c r="J75" s="205"/>
      <c r="K75" s="117">
        <f>K44+K13</f>
        <v>87470643.28999999</v>
      </c>
      <c r="L75" s="117">
        <f>L44+L13</f>
        <v>49798757</v>
      </c>
      <c r="M75" s="117">
        <f>M44+M13</f>
        <v>50052982</v>
      </c>
    </row>
    <row r="76" spans="1:13" ht="12.75">
      <c r="A76" s="54"/>
      <c r="B76" s="55"/>
      <c r="C76" s="56"/>
      <c r="D76" s="56"/>
      <c r="E76" s="56"/>
      <c r="F76" s="56"/>
      <c r="G76" s="56"/>
      <c r="H76" s="56"/>
      <c r="I76" s="56"/>
      <c r="J76" s="57"/>
      <c r="K76" s="58"/>
      <c r="L76" s="59"/>
      <c r="M76" s="59"/>
    </row>
    <row r="77" spans="1:13" ht="12.75">
      <c r="A77" s="54"/>
      <c r="B77" s="55"/>
      <c r="C77" s="56"/>
      <c r="D77" s="56"/>
      <c r="E77" s="56"/>
      <c r="F77" s="56"/>
      <c r="G77" s="56"/>
      <c r="H77" s="56"/>
      <c r="I77" s="56"/>
      <c r="J77" s="57"/>
      <c r="K77" s="58"/>
      <c r="L77" s="58"/>
      <c r="M77" s="58"/>
    </row>
    <row r="78" spans="1:13" ht="12.75">
      <c r="A78" s="54"/>
      <c r="B78" s="55"/>
      <c r="C78" s="56"/>
      <c r="D78" s="56"/>
      <c r="E78" s="56"/>
      <c r="F78" s="56"/>
      <c r="G78" s="56"/>
      <c r="H78" s="56"/>
      <c r="I78" s="56"/>
      <c r="J78" s="57"/>
      <c r="K78" s="58"/>
      <c r="L78" s="59"/>
      <c r="M78" s="59"/>
    </row>
    <row r="79" spans="1:13" ht="12.75">
      <c r="A79" s="54"/>
      <c r="B79" s="55"/>
      <c r="C79" s="56"/>
      <c r="D79" s="56"/>
      <c r="E79" s="56"/>
      <c r="F79" s="56"/>
      <c r="G79" s="56"/>
      <c r="H79" s="56"/>
      <c r="I79" s="56"/>
      <c r="J79" s="57"/>
      <c r="K79" s="58"/>
      <c r="L79" s="59"/>
      <c r="M79" s="59"/>
    </row>
    <row r="80" spans="1:13" ht="12.75">
      <c r="A80" s="54"/>
      <c r="B80" s="55"/>
      <c r="C80" s="56"/>
      <c r="D80" s="56"/>
      <c r="E80" s="56"/>
      <c r="F80" s="56"/>
      <c r="G80" s="56"/>
      <c r="H80" s="56"/>
      <c r="I80" s="56"/>
      <c r="J80" s="57"/>
      <c r="K80" s="58"/>
      <c r="L80" s="59"/>
      <c r="M80" s="59"/>
    </row>
    <row r="81" spans="1:13" ht="12.75">
      <c r="A81" s="54"/>
      <c r="B81" s="55"/>
      <c r="C81" s="56"/>
      <c r="D81" s="56"/>
      <c r="E81" s="56"/>
      <c r="F81" s="56"/>
      <c r="G81" s="56"/>
      <c r="H81" s="56"/>
      <c r="I81" s="56"/>
      <c r="J81" s="57"/>
      <c r="K81" s="58"/>
      <c r="L81" s="59"/>
      <c r="M81" s="59"/>
    </row>
    <row r="82" spans="1:13" ht="12.75">
      <c r="A82" s="54"/>
      <c r="B82" s="55"/>
      <c r="C82" s="56"/>
      <c r="D82" s="56"/>
      <c r="E82" s="56"/>
      <c r="F82" s="56"/>
      <c r="G82" s="56"/>
      <c r="H82" s="56"/>
      <c r="I82" s="56"/>
      <c r="J82" s="57"/>
      <c r="K82" s="58"/>
      <c r="L82" s="59"/>
      <c r="M82" s="59"/>
    </row>
    <row r="83" spans="1:13" ht="12.75">
      <c r="A83" s="54"/>
      <c r="B83" s="55"/>
      <c r="C83" s="56"/>
      <c r="D83" s="56"/>
      <c r="E83" s="56"/>
      <c r="F83" s="56"/>
      <c r="G83" s="56"/>
      <c r="H83" s="56"/>
      <c r="I83" s="56"/>
      <c r="J83" s="57"/>
      <c r="K83" s="58"/>
      <c r="L83" s="59"/>
      <c r="M83" s="59"/>
    </row>
    <row r="84" spans="1:13" ht="12.75">
      <c r="A84" s="54"/>
      <c r="B84" s="55"/>
      <c r="C84" s="56"/>
      <c r="D84" s="56"/>
      <c r="E84" s="56"/>
      <c r="F84" s="56"/>
      <c r="G84" s="56"/>
      <c r="H84" s="56"/>
      <c r="I84" s="56"/>
      <c r="J84" s="57"/>
      <c r="K84" s="58"/>
      <c r="L84" s="59"/>
      <c r="M84" s="59"/>
    </row>
    <row r="85" spans="1:13" ht="12.75">
      <c r="A85" s="54"/>
      <c r="B85" s="55"/>
      <c r="C85" s="56"/>
      <c r="D85" s="56"/>
      <c r="E85" s="56"/>
      <c r="F85" s="56"/>
      <c r="G85" s="56"/>
      <c r="H85" s="56"/>
      <c r="I85" s="56"/>
      <c r="J85" s="57"/>
      <c r="K85" s="58"/>
      <c r="L85" s="59"/>
      <c r="M85" s="59"/>
    </row>
    <row r="86" spans="1:13" ht="12.75">
      <c r="A86" s="54"/>
      <c r="B86" s="55"/>
      <c r="C86" s="56"/>
      <c r="D86" s="56"/>
      <c r="E86" s="56"/>
      <c r="F86" s="56"/>
      <c r="G86" s="56"/>
      <c r="H86" s="56"/>
      <c r="I86" s="56"/>
      <c r="J86" s="57"/>
      <c r="K86" s="58"/>
      <c r="L86" s="59"/>
      <c r="M86" s="59"/>
    </row>
    <row r="87" spans="1:13" ht="12.75">
      <c r="A87" s="54"/>
      <c r="B87" s="60"/>
      <c r="C87" s="61"/>
      <c r="D87" s="61"/>
      <c r="E87" s="61"/>
      <c r="F87" s="61"/>
      <c r="G87" s="61"/>
      <c r="H87" s="61"/>
      <c r="I87" s="61"/>
      <c r="J87" s="57"/>
      <c r="K87" s="58"/>
      <c r="L87" s="59"/>
      <c r="M87" s="59"/>
    </row>
    <row r="88" spans="1:13" ht="12.75">
      <c r="A88" s="54"/>
      <c r="B88" s="60"/>
      <c r="C88" s="61"/>
      <c r="D88" s="61"/>
      <c r="E88" s="61"/>
      <c r="F88" s="61"/>
      <c r="G88" s="61"/>
      <c r="H88" s="61"/>
      <c r="I88" s="61"/>
      <c r="J88" s="57"/>
      <c r="K88" s="58"/>
      <c r="L88" s="59"/>
      <c r="M88" s="59"/>
    </row>
    <row r="89" spans="1:13" ht="12.75">
      <c r="A89" s="54"/>
      <c r="B89" s="60"/>
      <c r="C89" s="61"/>
      <c r="D89" s="61"/>
      <c r="E89" s="61"/>
      <c r="F89" s="61"/>
      <c r="G89" s="61"/>
      <c r="H89" s="61"/>
      <c r="I89" s="61"/>
      <c r="J89" s="57"/>
      <c r="K89" s="58"/>
      <c r="L89" s="59"/>
      <c r="M89" s="59"/>
    </row>
    <row r="90" spans="1:13" ht="12.75">
      <c r="A90" s="54"/>
      <c r="B90" s="60"/>
      <c r="C90" s="61"/>
      <c r="D90" s="61"/>
      <c r="E90" s="61"/>
      <c r="F90" s="61"/>
      <c r="G90" s="61"/>
      <c r="H90" s="61"/>
      <c r="I90" s="61"/>
      <c r="J90" s="57"/>
      <c r="K90" s="58"/>
      <c r="L90" s="59"/>
      <c r="M90" s="59"/>
    </row>
    <row r="91" spans="1:10" ht="12.75">
      <c r="A91" s="54"/>
      <c r="B91" s="60"/>
      <c r="C91" s="61"/>
      <c r="D91" s="61"/>
      <c r="E91" s="61"/>
      <c r="F91" s="61"/>
      <c r="G91" s="61"/>
      <c r="H91" s="61"/>
      <c r="I91" s="61"/>
      <c r="J91" s="57"/>
    </row>
    <row r="92" spans="1:10" ht="12.75">
      <c r="A92" s="54"/>
      <c r="B92" s="60"/>
      <c r="C92" s="61"/>
      <c r="D92" s="61"/>
      <c r="E92" s="61"/>
      <c r="F92" s="61"/>
      <c r="G92" s="61"/>
      <c r="H92" s="61"/>
      <c r="I92" s="61"/>
      <c r="J92" s="57"/>
    </row>
    <row r="93" spans="1:10" ht="12.75">
      <c r="A93" s="54"/>
      <c r="B93" s="60"/>
      <c r="C93" s="61"/>
      <c r="D93" s="61"/>
      <c r="E93" s="61"/>
      <c r="F93" s="61"/>
      <c r="G93" s="61"/>
      <c r="H93" s="61"/>
      <c r="I93" s="61"/>
      <c r="J93" s="57"/>
    </row>
    <row r="94" spans="1:10" ht="12.75">
      <c r="A94" s="54"/>
      <c r="B94" s="60"/>
      <c r="C94" s="61"/>
      <c r="D94" s="61"/>
      <c r="E94" s="61"/>
      <c r="F94" s="61"/>
      <c r="G94" s="61"/>
      <c r="H94" s="61"/>
      <c r="I94" s="61"/>
      <c r="J94" s="57"/>
    </row>
    <row r="95" spans="1:10" ht="12.75">
      <c r="A95" s="54"/>
      <c r="B95" s="60"/>
      <c r="C95" s="61"/>
      <c r="D95" s="61"/>
      <c r="E95" s="61"/>
      <c r="F95" s="61"/>
      <c r="G95" s="61"/>
      <c r="H95" s="61"/>
      <c r="I95" s="61"/>
      <c r="J95" s="57"/>
    </row>
    <row r="96" spans="1:10" ht="12.75">
      <c r="A96" s="54"/>
      <c r="B96" s="53"/>
      <c r="J96" s="57"/>
    </row>
    <row r="97" spans="1:10" ht="12.75">
      <c r="A97" s="54"/>
      <c r="B97" s="53"/>
      <c r="J97" s="57"/>
    </row>
    <row r="98" spans="1:10" ht="12.75">
      <c r="A98" s="54"/>
      <c r="B98" s="53"/>
      <c r="J98" s="57"/>
    </row>
    <row r="99" spans="1:2" ht="12.75">
      <c r="A99" s="53"/>
      <c r="B99" s="53"/>
    </row>
    <row r="100" spans="1:2" ht="12.75">
      <c r="A100" s="53"/>
      <c r="B100" s="53"/>
    </row>
    <row r="101" spans="1:2" ht="12.75">
      <c r="A101" s="53"/>
      <c r="B101" s="53"/>
    </row>
    <row r="102" spans="1:2" ht="12.75">
      <c r="A102" s="53"/>
      <c r="B102" s="53"/>
    </row>
    <row r="103" spans="1:2" ht="12.75">
      <c r="A103" s="53"/>
      <c r="B103" s="53"/>
    </row>
    <row r="104" spans="1:2" ht="12.75">
      <c r="A104" s="53"/>
      <c r="B104" s="53"/>
    </row>
    <row r="105" spans="1:2" ht="12.75">
      <c r="A105" s="53"/>
      <c r="B105" s="53"/>
    </row>
    <row r="106" spans="1:2" ht="12.75">
      <c r="A106" s="53"/>
      <c r="B106" s="53"/>
    </row>
    <row r="107" spans="1:2" ht="12.75">
      <c r="A107" s="53"/>
      <c r="B107" s="53"/>
    </row>
    <row r="108" spans="1:2" ht="12.75">
      <c r="A108" s="53"/>
      <c r="B108" s="53"/>
    </row>
    <row r="109" spans="1:2" ht="12.75">
      <c r="A109" s="53"/>
      <c r="B109" s="53"/>
    </row>
    <row r="110" spans="1:2" ht="12.75">
      <c r="A110" s="53"/>
      <c r="B110" s="53"/>
    </row>
    <row r="111" spans="1:2" ht="12.75">
      <c r="A111" s="53"/>
      <c r="B111" s="53"/>
    </row>
    <row r="112" spans="1:2" ht="12.75">
      <c r="A112" s="53"/>
      <c r="B112" s="53"/>
    </row>
    <row r="113" spans="1:2" ht="12.75">
      <c r="A113" s="53"/>
      <c r="B113" s="53"/>
    </row>
    <row r="114" spans="1:2" ht="12.75">
      <c r="A114" s="53"/>
      <c r="B114" s="53"/>
    </row>
    <row r="115" spans="1:2" ht="12.75">
      <c r="A115" s="53"/>
      <c r="B115" s="53"/>
    </row>
    <row r="116" spans="1:2" ht="12.75">
      <c r="A116" s="53"/>
      <c r="B116" s="53"/>
    </row>
    <row r="117" spans="1:2" ht="12.75">
      <c r="A117" s="53"/>
      <c r="B117" s="53"/>
    </row>
    <row r="118" spans="1:2" ht="12.75">
      <c r="A118" s="53"/>
      <c r="B118" s="53"/>
    </row>
    <row r="119" spans="1:2" ht="12.75">
      <c r="A119" s="53"/>
      <c r="B119" s="53"/>
    </row>
    <row r="120" spans="1:2" ht="12.75">
      <c r="A120" s="53"/>
      <c r="B120" s="53"/>
    </row>
    <row r="121" spans="1:2" ht="12.75">
      <c r="A121" s="53"/>
      <c r="B121" s="53"/>
    </row>
    <row r="122" spans="1:2" ht="12.75">
      <c r="A122" s="53"/>
      <c r="B122" s="53"/>
    </row>
    <row r="123" spans="1:2" ht="12.75">
      <c r="A123" s="53"/>
      <c r="B123" s="53"/>
    </row>
  </sheetData>
  <sheetProtection/>
  <mergeCells count="9">
    <mergeCell ref="A75:J75"/>
    <mergeCell ref="B8:K8"/>
    <mergeCell ref="A9:M9"/>
    <mergeCell ref="A11:A12"/>
    <mergeCell ref="B11:I11"/>
    <mergeCell ref="J11:J12"/>
    <mergeCell ref="K11:K12"/>
    <mergeCell ref="L11:L12"/>
    <mergeCell ref="M11:M12"/>
  </mergeCells>
  <printOptions/>
  <pageMargins left="0.7874015748031497" right="0.7874015748031497" top="0.5511811023622047" bottom="0.5511811023622047" header="0" footer="0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SheetLayoutView="100" zoomScalePageLayoutView="0" workbookViewId="0" topLeftCell="A1">
      <selection activeCell="F1" sqref="F1:F3"/>
    </sheetView>
  </sheetViews>
  <sheetFormatPr defaultColWidth="9.00390625" defaultRowHeight="12.75"/>
  <cols>
    <col min="1" max="1" width="6.625" style="0" bestFit="1" customWidth="1"/>
    <col min="2" max="2" width="45.625" style="2" customWidth="1"/>
    <col min="3" max="3" width="9.50390625" style="0" bestFit="1" customWidth="1"/>
    <col min="4" max="4" width="15.50390625" style="0" customWidth="1"/>
    <col min="5" max="5" width="13.875" style="0" bestFit="1" customWidth="1"/>
    <col min="6" max="6" width="15.00390625" style="0" bestFit="1" customWidth="1"/>
  </cols>
  <sheetData>
    <row r="1" ht="15.75">
      <c r="F1" s="45" t="s">
        <v>335</v>
      </c>
    </row>
    <row r="2" ht="15.75">
      <c r="F2" s="45" t="s">
        <v>315</v>
      </c>
    </row>
    <row r="3" ht="15.75">
      <c r="F3" s="18" t="s">
        <v>593</v>
      </c>
    </row>
    <row r="5" spans="1:17" ht="15.75">
      <c r="A5" s="1"/>
      <c r="C5" s="20"/>
      <c r="D5" s="20"/>
      <c r="E5" s="20"/>
      <c r="F5" s="45" t="s">
        <v>335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.75">
      <c r="A6" s="1"/>
      <c r="C6" s="20"/>
      <c r="D6" s="20"/>
      <c r="E6" s="20"/>
      <c r="F6" s="45" t="s">
        <v>315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5.75">
      <c r="A7" s="1"/>
      <c r="C7" s="20"/>
      <c r="D7" s="20"/>
      <c r="E7" s="20"/>
      <c r="F7" s="18" t="s">
        <v>592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9" spans="1:6" ht="56.25" customHeight="1">
      <c r="A9" s="216" t="s">
        <v>569</v>
      </c>
      <c r="B9" s="216"/>
      <c r="C9" s="216"/>
      <c r="D9" s="216"/>
      <c r="E9" s="216"/>
      <c r="F9" s="216"/>
    </row>
    <row r="10" spans="1:6" ht="15.75">
      <c r="A10" s="4"/>
      <c r="B10" s="5"/>
      <c r="C10" s="3"/>
      <c r="D10" s="3"/>
      <c r="E10" s="3"/>
      <c r="F10" s="3"/>
    </row>
    <row r="11" spans="1:6" ht="15.75">
      <c r="A11" s="6"/>
      <c r="B11" s="7"/>
      <c r="C11" s="8"/>
      <c r="D11" s="9"/>
      <c r="E11" s="9"/>
      <c r="F11" s="9" t="s">
        <v>90</v>
      </c>
    </row>
    <row r="12" spans="1:9" ht="31.5">
      <c r="A12" s="10" t="s">
        <v>37</v>
      </c>
      <c r="B12" s="10" t="s">
        <v>38</v>
      </c>
      <c r="C12" s="11" t="s">
        <v>39</v>
      </c>
      <c r="D12" s="12" t="s">
        <v>428</v>
      </c>
      <c r="E12" s="12" t="s">
        <v>498</v>
      </c>
      <c r="F12" s="12" t="s">
        <v>566</v>
      </c>
      <c r="I12" s="48"/>
    </row>
    <row r="13" spans="1:6" ht="15.75">
      <c r="A13" s="13"/>
      <c r="B13" s="14" t="s">
        <v>27</v>
      </c>
      <c r="C13" s="15" t="s">
        <v>28</v>
      </c>
      <c r="D13" s="15" t="s">
        <v>29</v>
      </c>
      <c r="E13" s="15" t="s">
        <v>30</v>
      </c>
      <c r="F13" s="15" t="s">
        <v>40</v>
      </c>
    </row>
    <row r="14" spans="1:6" ht="35.25" customHeight="1">
      <c r="A14" s="25" t="s">
        <v>27</v>
      </c>
      <c r="B14" s="32" t="s">
        <v>41</v>
      </c>
      <c r="C14" s="25" t="s">
        <v>42</v>
      </c>
      <c r="D14" s="17">
        <f>D15+D16+D17+D19+D20</f>
        <v>14047832.34</v>
      </c>
      <c r="E14" s="17">
        <f>E15+E16+E17+E19+E20</f>
        <v>13295432.979999999</v>
      </c>
      <c r="F14" s="17">
        <f>F15+F16+F17+F19+F20</f>
        <v>13295432.979999999</v>
      </c>
    </row>
    <row r="15" spans="1:6" ht="64.5" customHeight="1">
      <c r="A15" s="11" t="s">
        <v>28</v>
      </c>
      <c r="B15" s="33" t="s">
        <v>43</v>
      </c>
      <c r="C15" s="11" t="s">
        <v>44</v>
      </c>
      <c r="D15" s="27">
        <f>'ведом,24-26'!G16</f>
        <v>2009211.65</v>
      </c>
      <c r="E15" s="16">
        <f>'ведом,24-26'!H16</f>
        <v>1865934.45</v>
      </c>
      <c r="F15" s="16">
        <f>'ведом,24-26'!I16</f>
        <v>1865934.45</v>
      </c>
    </row>
    <row r="16" spans="1:6" ht="63">
      <c r="A16" s="11" t="s">
        <v>29</v>
      </c>
      <c r="B16" s="33" t="s">
        <v>33</v>
      </c>
      <c r="C16" s="11" t="s">
        <v>45</v>
      </c>
      <c r="D16" s="27">
        <f>'ведом,24-26'!G28</f>
        <v>34200</v>
      </c>
      <c r="E16" s="16">
        <v>36000</v>
      </c>
      <c r="F16" s="16">
        <v>36000</v>
      </c>
    </row>
    <row r="17" spans="1:6" ht="82.5" customHeight="1">
      <c r="A17" s="11" t="s">
        <v>30</v>
      </c>
      <c r="B17" s="33" t="s">
        <v>46</v>
      </c>
      <c r="C17" s="11" t="s">
        <v>47</v>
      </c>
      <c r="D17" s="27">
        <f>'ведом,24-26'!G34</f>
        <v>11660790.69</v>
      </c>
      <c r="E17" s="16">
        <f>'ведом,24-26'!H34</f>
        <v>11141398.53</v>
      </c>
      <c r="F17" s="16">
        <f>'ведом,24-26'!I34</f>
        <v>11141398.53</v>
      </c>
    </row>
    <row r="18" spans="1:6" ht="15.75">
      <c r="A18" s="11" t="s">
        <v>40</v>
      </c>
      <c r="B18" s="33" t="s">
        <v>578</v>
      </c>
      <c r="C18" s="11" t="s">
        <v>579</v>
      </c>
      <c r="D18" s="27">
        <f>'ведом,24-26'!G73</f>
        <v>590000</v>
      </c>
      <c r="E18" s="16">
        <f>'ведом,24-26'!H73</f>
        <v>0</v>
      </c>
      <c r="F18" s="16">
        <f>'ведом,24-26'!I73</f>
        <v>0</v>
      </c>
    </row>
    <row r="19" spans="1:6" ht="24" customHeight="1">
      <c r="A19" s="11" t="s">
        <v>48</v>
      </c>
      <c r="B19" s="33" t="s">
        <v>34</v>
      </c>
      <c r="C19" s="11" t="s">
        <v>51</v>
      </c>
      <c r="D19" s="16">
        <f>'ведом,24-26'!G79</f>
        <v>50000</v>
      </c>
      <c r="E19" s="16">
        <v>50000</v>
      </c>
      <c r="F19" s="16">
        <v>50000</v>
      </c>
    </row>
    <row r="20" spans="1:6" ht="24" customHeight="1">
      <c r="A20" s="11" t="s">
        <v>49</v>
      </c>
      <c r="B20" s="33" t="s">
        <v>25</v>
      </c>
      <c r="C20" s="11" t="s">
        <v>53</v>
      </c>
      <c r="D20" s="16">
        <f>'ведом,24-26'!G85</f>
        <v>293630</v>
      </c>
      <c r="E20" s="16">
        <f>'ведом,24-26'!H85</f>
        <v>202100</v>
      </c>
      <c r="F20" s="16">
        <f>'ведом,24-26'!I85</f>
        <v>202100</v>
      </c>
    </row>
    <row r="21" spans="1:6" ht="38.25" customHeight="1">
      <c r="A21" s="11" t="s">
        <v>50</v>
      </c>
      <c r="B21" s="32" t="s">
        <v>58</v>
      </c>
      <c r="C21" s="25" t="s">
        <v>59</v>
      </c>
      <c r="D21" s="17">
        <f>D22</f>
        <v>2644316</v>
      </c>
      <c r="E21" s="17">
        <f>E22</f>
        <v>1797800</v>
      </c>
      <c r="F21" s="17">
        <f>F22</f>
        <v>1797800</v>
      </c>
    </row>
    <row r="22" spans="1:6" ht="29.25" customHeight="1">
      <c r="A22" s="11" t="s">
        <v>52</v>
      </c>
      <c r="B22" s="33" t="s">
        <v>35</v>
      </c>
      <c r="C22" s="11" t="s">
        <v>61</v>
      </c>
      <c r="D22" s="16">
        <f>'ведом,24-26'!G111</f>
        <v>2644316</v>
      </c>
      <c r="E22" s="16">
        <f>'ведом,24-26'!H111</f>
        <v>1797800</v>
      </c>
      <c r="F22" s="16">
        <f>'ведом,24-26'!I111</f>
        <v>1797800</v>
      </c>
    </row>
    <row r="23" spans="1:6" ht="20.25" customHeight="1">
      <c r="A23" s="11" t="s">
        <v>54</v>
      </c>
      <c r="B23" s="32" t="s">
        <v>65</v>
      </c>
      <c r="C23" s="25" t="s">
        <v>66</v>
      </c>
      <c r="D23" s="17">
        <f>D24+D25</f>
        <v>63587755.11</v>
      </c>
      <c r="E23" s="17">
        <f>E24+E25</f>
        <v>24729465.29</v>
      </c>
      <c r="F23" s="17">
        <f>F24+F25</f>
        <v>23983690.29</v>
      </c>
    </row>
    <row r="24" spans="1:6" ht="20.25" customHeight="1">
      <c r="A24" s="11" t="s">
        <v>55</v>
      </c>
      <c r="B24" s="33" t="s">
        <v>36</v>
      </c>
      <c r="C24" s="11" t="s">
        <v>73</v>
      </c>
      <c r="D24" s="26">
        <f>'ведом,24-26'!G122</f>
        <v>63527755.11</v>
      </c>
      <c r="E24" s="27">
        <f>'ведом,24-26'!H122</f>
        <v>24669465.29</v>
      </c>
      <c r="F24" s="27">
        <f>'ведом,24-26'!I122</f>
        <v>23923690.29</v>
      </c>
    </row>
    <row r="25" spans="1:6" ht="34.5" customHeight="1">
      <c r="A25" s="11" t="s">
        <v>56</v>
      </c>
      <c r="B25" s="33" t="s">
        <v>332</v>
      </c>
      <c r="C25" s="11" t="s">
        <v>331</v>
      </c>
      <c r="D25" s="26">
        <f>'ведом,24-26'!G162</f>
        <v>60000</v>
      </c>
      <c r="E25" s="27">
        <f>'ведом,24-26'!H162</f>
        <v>60000</v>
      </c>
      <c r="F25" s="27">
        <f>'ведом,24-26'!I162</f>
        <v>60000</v>
      </c>
    </row>
    <row r="26" spans="1:6" ht="19.5" customHeight="1">
      <c r="A26" s="11" t="s">
        <v>57</v>
      </c>
      <c r="B26" s="32" t="s">
        <v>74</v>
      </c>
      <c r="C26" s="25" t="s">
        <v>75</v>
      </c>
      <c r="D26" s="17">
        <f>D27+D28+D29</f>
        <v>7544041.16</v>
      </c>
      <c r="E26" s="17">
        <f>E27+E28+E29</f>
        <v>6229057.140000001</v>
      </c>
      <c r="F26" s="17">
        <f>F27+F28+F29</f>
        <v>6229057.140000001</v>
      </c>
    </row>
    <row r="27" spans="1:6" ht="22.5" customHeight="1">
      <c r="A27" s="11" t="s">
        <v>142</v>
      </c>
      <c r="B27" s="33" t="s">
        <v>23</v>
      </c>
      <c r="C27" s="11" t="s">
        <v>76</v>
      </c>
      <c r="D27" s="16">
        <f>'ведом,24-26'!G174</f>
        <v>2286723.36</v>
      </c>
      <c r="E27" s="16">
        <f>'ведом,24-26'!H174</f>
        <v>2299247</v>
      </c>
      <c r="F27" s="16">
        <f>'ведом,24-26'!I174</f>
        <v>2299247</v>
      </c>
    </row>
    <row r="28" spans="1:6" ht="21.75" customHeight="1">
      <c r="A28" s="11" t="s">
        <v>60</v>
      </c>
      <c r="B28" s="33" t="s">
        <v>21</v>
      </c>
      <c r="C28" s="11" t="s">
        <v>77</v>
      </c>
      <c r="D28" s="16">
        <f>'ведом,24-26'!G184</f>
        <v>117433.8</v>
      </c>
      <c r="E28" s="16">
        <f>'ведом,24-26'!H184</f>
        <v>118350.14</v>
      </c>
      <c r="F28" s="16">
        <f>'ведом,24-26'!I184</f>
        <v>118350.14</v>
      </c>
    </row>
    <row r="29" spans="1:6" ht="21" customHeight="1">
      <c r="A29" s="11" t="s">
        <v>62</v>
      </c>
      <c r="B29" s="33" t="s">
        <v>26</v>
      </c>
      <c r="C29" s="11" t="s">
        <v>78</v>
      </c>
      <c r="D29" s="16">
        <f>'ведом,24-26'!G191</f>
        <v>5139884</v>
      </c>
      <c r="E29" s="16">
        <f>'ведом,24-26'!H191</f>
        <v>3811460</v>
      </c>
      <c r="F29" s="16">
        <f>'ведом,24-26'!I191</f>
        <v>3811460</v>
      </c>
    </row>
    <row r="30" spans="1:6" ht="21" customHeight="1">
      <c r="A30" s="11" t="s">
        <v>63</v>
      </c>
      <c r="B30" s="32" t="s">
        <v>319</v>
      </c>
      <c r="C30" s="25" t="s">
        <v>317</v>
      </c>
      <c r="D30" s="17">
        <f>D31</f>
        <v>682601.5900000001</v>
      </c>
      <c r="E30" s="17">
        <f>E31</f>
        <v>682601.5900000001</v>
      </c>
      <c r="F30" s="17">
        <f>F31</f>
        <v>682601.5900000001</v>
      </c>
    </row>
    <row r="31" spans="1:6" ht="21" customHeight="1">
      <c r="A31" s="11" t="s">
        <v>64</v>
      </c>
      <c r="B31" s="33" t="s">
        <v>320</v>
      </c>
      <c r="C31" s="11" t="s">
        <v>318</v>
      </c>
      <c r="D31" s="16">
        <f>'ведом,24-26'!G219</f>
        <v>682601.5900000001</v>
      </c>
      <c r="E31" s="16">
        <f>'ведом,24-26'!H219</f>
        <v>682601.5900000001</v>
      </c>
      <c r="F31" s="16">
        <f>'ведом,24-26'!I219</f>
        <v>682601.5900000001</v>
      </c>
    </row>
    <row r="32" spans="1:6" ht="15.75">
      <c r="A32" s="11" t="s">
        <v>67</v>
      </c>
      <c r="B32" s="32" t="s">
        <v>79</v>
      </c>
      <c r="C32" s="25" t="s">
        <v>80</v>
      </c>
      <c r="D32" s="17">
        <f>D33</f>
        <v>300000</v>
      </c>
      <c r="E32" s="17">
        <f>E33</f>
        <v>300000</v>
      </c>
      <c r="F32" s="17">
        <f>F33</f>
        <v>300000</v>
      </c>
    </row>
    <row r="33" spans="1:6" ht="19.5" customHeight="1">
      <c r="A33" s="11" t="s">
        <v>68</v>
      </c>
      <c r="B33" s="33" t="s">
        <v>22</v>
      </c>
      <c r="C33" s="11" t="s">
        <v>81</v>
      </c>
      <c r="D33" s="16">
        <f>'ведом,24-26'!G232</f>
        <v>300000</v>
      </c>
      <c r="E33" s="16">
        <f>'ведом,24-26'!H232</f>
        <v>300000</v>
      </c>
      <c r="F33" s="16">
        <f>'ведом,24-26'!I232</f>
        <v>300000</v>
      </c>
    </row>
    <row r="34" spans="1:6" ht="19.5" customHeight="1">
      <c r="A34" s="11" t="s">
        <v>69</v>
      </c>
      <c r="B34" s="32" t="s">
        <v>93</v>
      </c>
      <c r="C34" s="25" t="s">
        <v>92</v>
      </c>
      <c r="D34" s="17">
        <f>D35</f>
        <v>28000</v>
      </c>
      <c r="E34" s="17">
        <f>E35</f>
        <v>28000</v>
      </c>
      <c r="F34" s="17">
        <f>F35</f>
        <v>28000</v>
      </c>
    </row>
    <row r="35" spans="1:6" ht="33.75" customHeight="1">
      <c r="A35" s="11" t="s">
        <v>70</v>
      </c>
      <c r="B35" s="33" t="s">
        <v>94</v>
      </c>
      <c r="C35" s="11" t="s">
        <v>114</v>
      </c>
      <c r="D35" s="16">
        <f>'ведом,24-26'!G244</f>
        <v>28000</v>
      </c>
      <c r="E35" s="16">
        <f>'ведом,24-26'!H245</f>
        <v>28000</v>
      </c>
      <c r="F35" s="16">
        <f>'ведом,24-26'!I245</f>
        <v>28000</v>
      </c>
    </row>
    <row r="36" spans="1:6" ht="15.75">
      <c r="A36" s="11" t="s">
        <v>71</v>
      </c>
      <c r="B36" s="32" t="s">
        <v>82</v>
      </c>
      <c r="C36" s="25" t="s">
        <v>83</v>
      </c>
      <c r="D36" s="17">
        <f>D37</f>
        <v>626400</v>
      </c>
      <c r="E36" s="17">
        <f>E37</f>
        <v>626400</v>
      </c>
      <c r="F36" s="17">
        <f>F37</f>
        <v>626400</v>
      </c>
    </row>
    <row r="37" spans="1:6" ht="27" customHeight="1">
      <c r="A37" s="11" t="s">
        <v>72</v>
      </c>
      <c r="B37" s="33" t="s">
        <v>24</v>
      </c>
      <c r="C37" s="11" t="s">
        <v>84</v>
      </c>
      <c r="D37" s="16">
        <f>'ведом,24-26'!G252</f>
        <v>626400</v>
      </c>
      <c r="E37" s="16">
        <f>'ведом,24-26'!H252</f>
        <v>626400</v>
      </c>
      <c r="F37" s="16">
        <f>'ведом,24-26'!I252</f>
        <v>626400</v>
      </c>
    </row>
    <row r="38" spans="1:6" ht="15.75">
      <c r="A38" s="11" t="s">
        <v>99</v>
      </c>
      <c r="B38" s="32" t="s">
        <v>85</v>
      </c>
      <c r="C38" s="25" t="s">
        <v>86</v>
      </c>
      <c r="D38" s="17">
        <f>D39</f>
        <v>1236554</v>
      </c>
      <c r="E38" s="17">
        <f>E39</f>
        <v>1110000</v>
      </c>
      <c r="F38" s="17">
        <f>F39</f>
        <v>1110000</v>
      </c>
    </row>
    <row r="39" spans="1:6" ht="20.25" customHeight="1">
      <c r="A39" s="11" t="s">
        <v>13</v>
      </c>
      <c r="B39" s="33" t="s">
        <v>87</v>
      </c>
      <c r="C39" s="11" t="s">
        <v>88</v>
      </c>
      <c r="D39" s="16">
        <f>'ведом,24-26'!G259</f>
        <v>1236554</v>
      </c>
      <c r="E39" s="16">
        <f>'ведом,24-26'!H263</f>
        <v>1110000</v>
      </c>
      <c r="F39" s="16">
        <f>'ведом,24-26'!I259</f>
        <v>1110000</v>
      </c>
    </row>
    <row r="40" spans="1:6" s="19" customFormat="1" ht="24" customHeight="1">
      <c r="A40" s="11" t="s">
        <v>14</v>
      </c>
      <c r="B40" s="33" t="s">
        <v>98</v>
      </c>
      <c r="C40" s="11"/>
      <c r="D40" s="16">
        <v>0</v>
      </c>
      <c r="E40" s="16">
        <f>'ведом,24-26'!H270</f>
        <v>1000000</v>
      </c>
      <c r="F40" s="16">
        <f>'ведом,24-26'!I270</f>
        <v>2000000</v>
      </c>
    </row>
    <row r="41" spans="1:6" ht="15.75">
      <c r="A41" s="215" t="s">
        <v>89</v>
      </c>
      <c r="B41" s="215"/>
      <c r="C41" s="11"/>
      <c r="D41" s="17">
        <f>D38+D36+D34+D26+D32+D23+D21+D14+D30+D18</f>
        <v>91287500.2</v>
      </c>
      <c r="E41" s="17">
        <f>E38+E36+E34+E26+E32+E23+E21+E14+E30+E18+E40</f>
        <v>49798757</v>
      </c>
      <c r="F41" s="17">
        <f>F38+F36+F34+F26+F32+F23+F21+F14+F30+F18+F40</f>
        <v>50052982</v>
      </c>
    </row>
  </sheetData>
  <sheetProtection/>
  <mergeCells count="2">
    <mergeCell ref="A41:B41"/>
    <mergeCell ref="A9:F9"/>
  </mergeCells>
  <printOptions/>
  <pageMargins left="0.7874015748031497" right="0" top="0.3937007874015748" bottom="0" header="0" footer="0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3"/>
  <sheetViews>
    <sheetView zoomScalePageLayoutView="0" workbookViewId="0" topLeftCell="A1">
      <selection activeCell="I1" sqref="I1:I3"/>
    </sheetView>
  </sheetViews>
  <sheetFormatPr defaultColWidth="9.00390625" defaultRowHeight="12.75" outlineLevelRow="7"/>
  <cols>
    <col min="1" max="1" width="4.625" style="28" customWidth="1"/>
    <col min="2" max="2" width="84.50390625" style="84" customWidth="1"/>
    <col min="3" max="3" width="8.00390625" style="28" bestFit="1" customWidth="1"/>
    <col min="4" max="4" width="7.875" style="28" bestFit="1" customWidth="1"/>
    <col min="5" max="5" width="12.00390625" style="28" customWidth="1"/>
    <col min="6" max="6" width="10.125" style="28" bestFit="1" customWidth="1"/>
    <col min="7" max="7" width="16.25390625" style="28" customWidth="1"/>
    <col min="8" max="8" width="17.875" style="28" customWidth="1"/>
    <col min="9" max="9" width="18.00390625" style="28" customWidth="1"/>
    <col min="10" max="10" width="10.125" style="28" bestFit="1" customWidth="1"/>
    <col min="11" max="11" width="9.00390625" style="28" customWidth="1"/>
    <col min="12" max="12" width="12.50390625" style="28" customWidth="1"/>
    <col min="13" max="16384" width="9.00390625" style="28" customWidth="1"/>
  </cols>
  <sheetData>
    <row r="1" ht="12.75">
      <c r="I1" s="45" t="s">
        <v>429</v>
      </c>
    </row>
    <row r="2" ht="12.75">
      <c r="I2" s="45" t="s">
        <v>315</v>
      </c>
    </row>
    <row r="3" ht="12.75">
      <c r="I3" s="18" t="s">
        <v>593</v>
      </c>
    </row>
    <row r="5" spans="2:9" ht="12.75">
      <c r="B5" s="78"/>
      <c r="C5" s="79"/>
      <c r="D5" s="80"/>
      <c r="E5" s="80"/>
      <c r="F5" s="80"/>
      <c r="G5" s="23"/>
      <c r="I5" s="23" t="s">
        <v>429</v>
      </c>
    </row>
    <row r="6" spans="2:9" ht="12.75">
      <c r="B6" s="78"/>
      <c r="C6" s="80"/>
      <c r="D6" s="80"/>
      <c r="E6" s="80"/>
      <c r="F6" s="80"/>
      <c r="G6" s="23"/>
      <c r="I6" s="23" t="s">
        <v>315</v>
      </c>
    </row>
    <row r="7" spans="2:9" ht="12.75">
      <c r="B7" s="78"/>
      <c r="C7" s="80"/>
      <c r="D7" s="80"/>
      <c r="E7" s="80"/>
      <c r="F7" s="80"/>
      <c r="G7" s="23"/>
      <c r="I7" s="18" t="s">
        <v>592</v>
      </c>
    </row>
    <row r="8" spans="2:7" ht="12.75">
      <c r="B8" s="78"/>
      <c r="C8" s="80"/>
      <c r="D8" s="80"/>
      <c r="E8" s="80"/>
      <c r="F8" s="80"/>
      <c r="G8" s="23"/>
    </row>
    <row r="9" spans="1:7" ht="15.75">
      <c r="A9" s="217" t="s">
        <v>2</v>
      </c>
      <c r="B9" s="217"/>
      <c r="C9" s="217"/>
      <c r="D9" s="217"/>
      <c r="E9" s="217"/>
      <c r="F9" s="217"/>
      <c r="G9" s="217"/>
    </row>
    <row r="10" spans="1:7" ht="15.75">
      <c r="A10" s="217" t="s">
        <v>570</v>
      </c>
      <c r="B10" s="217"/>
      <c r="C10" s="217"/>
      <c r="D10" s="217"/>
      <c r="E10" s="217"/>
      <c r="F10" s="217"/>
      <c r="G10" s="217"/>
    </row>
    <row r="11" spans="2:9" ht="12.75">
      <c r="B11" s="81"/>
      <c r="C11" s="82"/>
      <c r="D11" s="82"/>
      <c r="E11" s="82"/>
      <c r="F11" s="82"/>
      <c r="H11" s="82"/>
      <c r="I11" s="23" t="s">
        <v>90</v>
      </c>
    </row>
    <row r="12" spans="1:9" s="30" customFormat="1" ht="47.25">
      <c r="A12" s="118" t="s">
        <v>37</v>
      </c>
      <c r="B12" s="119" t="s">
        <v>100</v>
      </c>
      <c r="C12" s="120" t="s">
        <v>1</v>
      </c>
      <c r="D12" s="119" t="s">
        <v>39</v>
      </c>
      <c r="E12" s="119" t="s">
        <v>101</v>
      </c>
      <c r="F12" s="119" t="s">
        <v>102</v>
      </c>
      <c r="G12" s="121" t="s">
        <v>428</v>
      </c>
      <c r="H12" s="121" t="s">
        <v>498</v>
      </c>
      <c r="I12" s="121" t="s">
        <v>566</v>
      </c>
    </row>
    <row r="13" spans="1:9" s="30" customFormat="1" ht="15.75">
      <c r="A13" s="122"/>
      <c r="B13" s="12" t="s">
        <v>27</v>
      </c>
      <c r="C13" s="123" t="s">
        <v>28</v>
      </c>
      <c r="D13" s="12" t="s">
        <v>29</v>
      </c>
      <c r="E13" s="12" t="s">
        <v>30</v>
      </c>
      <c r="F13" s="12" t="s">
        <v>40</v>
      </c>
      <c r="G13" s="124">
        <v>6</v>
      </c>
      <c r="H13" s="125">
        <v>7</v>
      </c>
      <c r="I13" s="125">
        <v>8</v>
      </c>
    </row>
    <row r="14" spans="1:10" ht="15.75" outlineLevel="1">
      <c r="A14" s="126">
        <v>1</v>
      </c>
      <c r="B14" s="127" t="s">
        <v>32</v>
      </c>
      <c r="C14" s="128" t="s">
        <v>31</v>
      </c>
      <c r="D14" s="129" t="s">
        <v>103</v>
      </c>
      <c r="E14" s="129" t="s">
        <v>103</v>
      </c>
      <c r="F14" s="128" t="s">
        <v>103</v>
      </c>
      <c r="G14" s="130">
        <f>G15+G110+G121+G173+G218+G231+G244+G252+G259</f>
        <v>91287500.2</v>
      </c>
      <c r="H14" s="130">
        <f>H15+H110+H121+H173+H218+H231+H244+H252+H259</f>
        <v>48798757</v>
      </c>
      <c r="I14" s="130">
        <f>I15+I110+I121+I173+I218+I231+I244+I252+I259</f>
        <v>48052982</v>
      </c>
      <c r="J14" s="34"/>
    </row>
    <row r="15" spans="1:9" ht="15.75" outlineLevel="1">
      <c r="A15" s="131">
        <v>2</v>
      </c>
      <c r="B15" s="132" t="s">
        <v>41</v>
      </c>
      <c r="C15" s="133" t="s">
        <v>31</v>
      </c>
      <c r="D15" s="134" t="s">
        <v>42</v>
      </c>
      <c r="E15" s="134" t="s">
        <v>103</v>
      </c>
      <c r="F15" s="133" t="s">
        <v>103</v>
      </c>
      <c r="G15" s="135">
        <f>G16+G28+G34+G79+G85+G73</f>
        <v>14637832.34</v>
      </c>
      <c r="H15" s="135">
        <f>H16+H28+H34+H79+H85</f>
        <v>13295432.979999999</v>
      </c>
      <c r="I15" s="135">
        <f>I16+I28+I34+I79+I85</f>
        <v>13295432.979999999</v>
      </c>
    </row>
    <row r="16" spans="1:9" ht="31.5" outlineLevel="2">
      <c r="A16" s="136">
        <v>3</v>
      </c>
      <c r="B16" s="132" t="s">
        <v>3</v>
      </c>
      <c r="C16" s="134" t="s">
        <v>31</v>
      </c>
      <c r="D16" s="134" t="s">
        <v>44</v>
      </c>
      <c r="E16" s="134" t="s">
        <v>103</v>
      </c>
      <c r="F16" s="134" t="s">
        <v>103</v>
      </c>
      <c r="G16" s="137">
        <f aca="true" t="shared" si="0" ref="G16:I17">G17</f>
        <v>2009211.65</v>
      </c>
      <c r="H16" s="137">
        <f t="shared" si="0"/>
        <v>1865934.45</v>
      </c>
      <c r="I16" s="137">
        <f t="shared" si="0"/>
        <v>1865934.45</v>
      </c>
    </row>
    <row r="17" spans="1:9" ht="15.75" outlineLevel="3">
      <c r="A17" s="131">
        <v>4</v>
      </c>
      <c r="B17" s="132" t="s">
        <v>118</v>
      </c>
      <c r="C17" s="134" t="s">
        <v>31</v>
      </c>
      <c r="D17" s="134" t="s">
        <v>44</v>
      </c>
      <c r="E17" s="134" t="s">
        <v>145</v>
      </c>
      <c r="F17" s="134" t="s">
        <v>103</v>
      </c>
      <c r="G17" s="137">
        <f t="shared" si="0"/>
        <v>2009211.65</v>
      </c>
      <c r="H17" s="137">
        <f t="shared" si="0"/>
        <v>1865934.45</v>
      </c>
      <c r="I17" s="137">
        <f t="shared" si="0"/>
        <v>1865934.45</v>
      </c>
    </row>
    <row r="18" spans="1:9" ht="31.5" outlineLevel="4">
      <c r="A18" s="136">
        <v>5</v>
      </c>
      <c r="B18" s="132" t="s">
        <v>115</v>
      </c>
      <c r="C18" s="134" t="s">
        <v>31</v>
      </c>
      <c r="D18" s="134" t="s">
        <v>44</v>
      </c>
      <c r="E18" s="134" t="s">
        <v>146</v>
      </c>
      <c r="F18" s="134" t="s">
        <v>103</v>
      </c>
      <c r="G18" s="137">
        <f>G22+G25+G19</f>
        <v>2009211.65</v>
      </c>
      <c r="H18" s="137">
        <f>H22+H25</f>
        <v>1865934.45</v>
      </c>
      <c r="I18" s="137">
        <f>I22+I25</f>
        <v>1865934.45</v>
      </c>
    </row>
    <row r="19" spans="1:9" ht="47.25" outlineLevel="4">
      <c r="A19" s="131">
        <v>6</v>
      </c>
      <c r="B19" s="193" t="s">
        <v>618</v>
      </c>
      <c r="C19" s="134" t="s">
        <v>31</v>
      </c>
      <c r="D19" s="139" t="s">
        <v>44</v>
      </c>
      <c r="E19" s="134" t="s">
        <v>617</v>
      </c>
      <c r="F19" s="139"/>
      <c r="G19" s="137">
        <f aca="true" t="shared" si="1" ref="G19:I20">G20</f>
        <v>63277.2</v>
      </c>
      <c r="H19" s="137">
        <f t="shared" si="1"/>
        <v>0</v>
      </c>
      <c r="I19" s="137">
        <f t="shared" si="1"/>
        <v>0</v>
      </c>
    </row>
    <row r="20" spans="1:9" ht="47.25" outlineLevel="4">
      <c r="A20" s="136">
        <v>7</v>
      </c>
      <c r="B20" s="193" t="s">
        <v>124</v>
      </c>
      <c r="C20" s="134" t="s">
        <v>31</v>
      </c>
      <c r="D20" s="139" t="s">
        <v>44</v>
      </c>
      <c r="E20" s="134" t="s">
        <v>617</v>
      </c>
      <c r="F20" s="139" t="s">
        <v>104</v>
      </c>
      <c r="G20" s="137">
        <f t="shared" si="1"/>
        <v>63277.2</v>
      </c>
      <c r="H20" s="137">
        <f t="shared" si="1"/>
        <v>0</v>
      </c>
      <c r="I20" s="137">
        <f t="shared" si="1"/>
        <v>0</v>
      </c>
    </row>
    <row r="21" spans="1:9" ht="15.75" outlineLevel="4">
      <c r="A21" s="131">
        <v>8</v>
      </c>
      <c r="B21" s="193" t="s">
        <v>125</v>
      </c>
      <c r="C21" s="134" t="s">
        <v>31</v>
      </c>
      <c r="D21" s="139" t="s">
        <v>44</v>
      </c>
      <c r="E21" s="134" t="s">
        <v>617</v>
      </c>
      <c r="F21" s="139" t="s">
        <v>109</v>
      </c>
      <c r="G21" s="137">
        <v>63277.2</v>
      </c>
      <c r="H21" s="137">
        <v>0</v>
      </c>
      <c r="I21" s="137">
        <v>0</v>
      </c>
    </row>
    <row r="22" spans="1:9" ht="31.5" outlineLevel="7">
      <c r="A22" s="136">
        <v>9</v>
      </c>
      <c r="B22" s="138" t="s">
        <v>115</v>
      </c>
      <c r="C22" s="134" t="s">
        <v>31</v>
      </c>
      <c r="D22" s="139" t="s">
        <v>44</v>
      </c>
      <c r="E22" s="134" t="s">
        <v>147</v>
      </c>
      <c r="F22" s="139" t="s">
        <v>103</v>
      </c>
      <c r="G22" s="137">
        <f aca="true" t="shared" si="2" ref="G22:I23">G23</f>
        <v>1865934.45</v>
      </c>
      <c r="H22" s="137">
        <f t="shared" si="2"/>
        <v>1865934.45</v>
      </c>
      <c r="I22" s="137">
        <f t="shared" si="2"/>
        <v>1865934.45</v>
      </c>
    </row>
    <row r="23" spans="1:9" ht="47.25" outlineLevel="2">
      <c r="A23" s="131">
        <v>10</v>
      </c>
      <c r="B23" s="140" t="s">
        <v>124</v>
      </c>
      <c r="C23" s="133" t="s">
        <v>31</v>
      </c>
      <c r="D23" s="134" t="s">
        <v>44</v>
      </c>
      <c r="E23" s="133" t="s">
        <v>147</v>
      </c>
      <c r="F23" s="134" t="s">
        <v>104</v>
      </c>
      <c r="G23" s="135">
        <f t="shared" si="2"/>
        <v>1865934.45</v>
      </c>
      <c r="H23" s="135">
        <f t="shared" si="2"/>
        <v>1865934.45</v>
      </c>
      <c r="I23" s="135">
        <f t="shared" si="2"/>
        <v>1865934.45</v>
      </c>
    </row>
    <row r="24" spans="1:9" ht="15.75" outlineLevel="3">
      <c r="A24" s="136">
        <v>11</v>
      </c>
      <c r="B24" s="140" t="s">
        <v>125</v>
      </c>
      <c r="C24" s="134" t="s">
        <v>31</v>
      </c>
      <c r="D24" s="134" t="s">
        <v>44</v>
      </c>
      <c r="E24" s="134" t="s">
        <v>147</v>
      </c>
      <c r="F24" s="134" t="s">
        <v>109</v>
      </c>
      <c r="G24" s="137">
        <v>1865934.45</v>
      </c>
      <c r="H24" s="137">
        <v>1865934.45</v>
      </c>
      <c r="I24" s="137">
        <v>1865934.45</v>
      </c>
    </row>
    <row r="25" spans="1:9" ht="47.25" outlineLevel="3">
      <c r="A25" s="131">
        <v>12</v>
      </c>
      <c r="B25" s="140" t="s">
        <v>502</v>
      </c>
      <c r="C25" s="134" t="s">
        <v>31</v>
      </c>
      <c r="D25" s="134" t="s">
        <v>44</v>
      </c>
      <c r="E25" s="134" t="s">
        <v>503</v>
      </c>
      <c r="F25" s="134"/>
      <c r="G25" s="137">
        <f aca="true" t="shared" si="3" ref="G25:I26">G26</f>
        <v>80000</v>
      </c>
      <c r="H25" s="137">
        <f t="shared" si="3"/>
        <v>0</v>
      </c>
      <c r="I25" s="137">
        <f t="shared" si="3"/>
        <v>0</v>
      </c>
    </row>
    <row r="26" spans="1:9" ht="47.25" outlineLevel="3">
      <c r="A26" s="136">
        <v>13</v>
      </c>
      <c r="B26" s="140" t="s">
        <v>124</v>
      </c>
      <c r="C26" s="134" t="s">
        <v>31</v>
      </c>
      <c r="D26" s="134" t="s">
        <v>44</v>
      </c>
      <c r="E26" s="134" t="s">
        <v>503</v>
      </c>
      <c r="F26" s="134" t="s">
        <v>104</v>
      </c>
      <c r="G26" s="137">
        <f t="shared" si="3"/>
        <v>80000</v>
      </c>
      <c r="H26" s="137">
        <f t="shared" si="3"/>
        <v>0</v>
      </c>
      <c r="I26" s="137">
        <f t="shared" si="3"/>
        <v>0</v>
      </c>
    </row>
    <row r="27" spans="1:9" ht="15.75" outlineLevel="3">
      <c r="A27" s="131">
        <v>14</v>
      </c>
      <c r="B27" s="140" t="s">
        <v>125</v>
      </c>
      <c r="C27" s="134" t="s">
        <v>31</v>
      </c>
      <c r="D27" s="134" t="s">
        <v>44</v>
      </c>
      <c r="E27" s="134" t="s">
        <v>503</v>
      </c>
      <c r="F27" s="134" t="s">
        <v>109</v>
      </c>
      <c r="G27" s="137">
        <v>80000</v>
      </c>
      <c r="H27" s="141">
        <v>0</v>
      </c>
      <c r="I27" s="142">
        <v>0</v>
      </c>
    </row>
    <row r="28" spans="1:9" ht="31.5" outlineLevel="7">
      <c r="A28" s="136">
        <v>15</v>
      </c>
      <c r="B28" s="140" t="s">
        <v>33</v>
      </c>
      <c r="C28" s="134" t="s">
        <v>31</v>
      </c>
      <c r="D28" s="134" t="s">
        <v>45</v>
      </c>
      <c r="E28" s="134" t="s">
        <v>103</v>
      </c>
      <c r="F28" s="134" t="s">
        <v>103</v>
      </c>
      <c r="G28" s="143">
        <f>G29</f>
        <v>34200</v>
      </c>
      <c r="H28" s="144">
        <f aca="true" t="shared" si="4" ref="H28:I32">H29</f>
        <v>36000</v>
      </c>
      <c r="I28" s="145">
        <f t="shared" si="4"/>
        <v>36000</v>
      </c>
    </row>
    <row r="29" spans="1:9" ht="15.75" outlineLevel="3">
      <c r="A29" s="131">
        <v>16</v>
      </c>
      <c r="B29" s="140" t="s">
        <v>118</v>
      </c>
      <c r="C29" s="134" t="s">
        <v>31</v>
      </c>
      <c r="D29" s="134" t="s">
        <v>45</v>
      </c>
      <c r="E29" s="134" t="s">
        <v>145</v>
      </c>
      <c r="F29" s="134" t="s">
        <v>103</v>
      </c>
      <c r="G29" s="143">
        <f>G30</f>
        <v>34200</v>
      </c>
      <c r="H29" s="145">
        <f t="shared" si="4"/>
        <v>36000</v>
      </c>
      <c r="I29" s="146">
        <f t="shared" si="4"/>
        <v>36000</v>
      </c>
    </row>
    <row r="30" spans="1:9" ht="31.5" outlineLevel="4">
      <c r="A30" s="136">
        <v>17</v>
      </c>
      <c r="B30" s="140" t="s">
        <v>119</v>
      </c>
      <c r="C30" s="134" t="s">
        <v>31</v>
      </c>
      <c r="D30" s="134" t="s">
        <v>45</v>
      </c>
      <c r="E30" s="134" t="s">
        <v>149</v>
      </c>
      <c r="F30" s="134" t="s">
        <v>103</v>
      </c>
      <c r="G30" s="143">
        <f>G31</f>
        <v>34200</v>
      </c>
      <c r="H30" s="147">
        <f t="shared" si="4"/>
        <v>36000</v>
      </c>
      <c r="I30" s="145">
        <f t="shared" si="4"/>
        <v>36000</v>
      </c>
    </row>
    <row r="31" spans="1:9" ht="31.5" outlineLevel="5">
      <c r="A31" s="131">
        <v>18</v>
      </c>
      <c r="B31" s="140" t="s">
        <v>119</v>
      </c>
      <c r="C31" s="134" t="s">
        <v>31</v>
      </c>
      <c r="D31" s="134" t="s">
        <v>45</v>
      </c>
      <c r="E31" s="134" t="s">
        <v>150</v>
      </c>
      <c r="F31" s="134" t="s">
        <v>103</v>
      </c>
      <c r="G31" s="143">
        <f>G32</f>
        <v>34200</v>
      </c>
      <c r="H31" s="146">
        <f t="shared" si="4"/>
        <v>36000</v>
      </c>
      <c r="I31" s="146">
        <f t="shared" si="4"/>
        <v>36000</v>
      </c>
    </row>
    <row r="32" spans="1:9" ht="47.25" outlineLevel="7">
      <c r="A32" s="136">
        <v>19</v>
      </c>
      <c r="B32" s="140" t="s">
        <v>124</v>
      </c>
      <c r="C32" s="134" t="s">
        <v>31</v>
      </c>
      <c r="D32" s="134" t="s">
        <v>45</v>
      </c>
      <c r="E32" s="134" t="s">
        <v>150</v>
      </c>
      <c r="F32" s="134" t="s">
        <v>104</v>
      </c>
      <c r="G32" s="143">
        <f>G33</f>
        <v>34200</v>
      </c>
      <c r="H32" s="145">
        <f t="shared" si="4"/>
        <v>36000</v>
      </c>
      <c r="I32" s="145">
        <f t="shared" si="4"/>
        <v>36000</v>
      </c>
    </row>
    <row r="33" spans="1:9" ht="15.75" outlineLevel="3">
      <c r="A33" s="131">
        <v>20</v>
      </c>
      <c r="B33" s="140" t="s">
        <v>125</v>
      </c>
      <c r="C33" s="134" t="s">
        <v>31</v>
      </c>
      <c r="D33" s="134" t="s">
        <v>45</v>
      </c>
      <c r="E33" s="134" t="s">
        <v>150</v>
      </c>
      <c r="F33" s="134" t="s">
        <v>109</v>
      </c>
      <c r="G33" s="137">
        <v>34200</v>
      </c>
      <c r="H33" s="137">
        <v>36000</v>
      </c>
      <c r="I33" s="137">
        <v>36000</v>
      </c>
    </row>
    <row r="34" spans="1:9" ht="31.5" outlineLevel="3">
      <c r="A34" s="136">
        <v>21</v>
      </c>
      <c r="B34" s="140" t="s">
        <v>46</v>
      </c>
      <c r="C34" s="134" t="s">
        <v>31</v>
      </c>
      <c r="D34" s="134" t="s">
        <v>47</v>
      </c>
      <c r="E34" s="134" t="s">
        <v>103</v>
      </c>
      <c r="F34" s="134" t="s">
        <v>103</v>
      </c>
      <c r="G34" s="137">
        <f>G35+G65</f>
        <v>11660790.69</v>
      </c>
      <c r="H34" s="137">
        <f>H35+H65</f>
        <v>11141398.53</v>
      </c>
      <c r="I34" s="137">
        <f>I35+I65</f>
        <v>11141398.53</v>
      </c>
    </row>
    <row r="35" spans="1:9" ht="15.75" outlineLevel="7">
      <c r="A35" s="131">
        <v>22</v>
      </c>
      <c r="B35" s="140" t="s">
        <v>118</v>
      </c>
      <c r="C35" s="134" t="s">
        <v>31</v>
      </c>
      <c r="D35" s="134" t="s">
        <v>47</v>
      </c>
      <c r="E35" s="134" t="s">
        <v>145</v>
      </c>
      <c r="F35" s="134" t="s">
        <v>103</v>
      </c>
      <c r="G35" s="137">
        <f>G36</f>
        <v>11329934.69</v>
      </c>
      <c r="H35" s="148">
        <f>H36</f>
        <v>10830247.53</v>
      </c>
      <c r="I35" s="148">
        <f>I36</f>
        <v>10830247.53</v>
      </c>
    </row>
    <row r="36" spans="1:9" ht="31.5" outlineLevel="1">
      <c r="A36" s="136">
        <v>23</v>
      </c>
      <c r="B36" s="140" t="s">
        <v>117</v>
      </c>
      <c r="C36" s="134" t="s">
        <v>31</v>
      </c>
      <c r="D36" s="134" t="s">
        <v>47</v>
      </c>
      <c r="E36" s="134" t="s">
        <v>151</v>
      </c>
      <c r="F36" s="134" t="s">
        <v>103</v>
      </c>
      <c r="G36" s="137">
        <f>G40+G47+G50+G53+G59+G62+G56+G37</f>
        <v>11329934.69</v>
      </c>
      <c r="H36" s="137">
        <f>H40+H47+H50+H53+H59+H62+H56</f>
        <v>10830247.53</v>
      </c>
      <c r="I36" s="137">
        <f>I40+I47+I50+I53+I59+I62+I56</f>
        <v>10830247.53</v>
      </c>
    </row>
    <row r="37" spans="1:9" ht="47.25" outlineLevel="1">
      <c r="A37" s="131">
        <v>24</v>
      </c>
      <c r="B37" s="140" t="s">
        <v>619</v>
      </c>
      <c r="C37" s="134" t="s">
        <v>31</v>
      </c>
      <c r="D37" s="134" t="s">
        <v>47</v>
      </c>
      <c r="E37" s="134" t="s">
        <v>620</v>
      </c>
      <c r="F37" s="134"/>
      <c r="G37" s="137">
        <f aca="true" t="shared" si="5" ref="G37:I38">G38</f>
        <v>601132.8</v>
      </c>
      <c r="H37" s="137">
        <f t="shared" si="5"/>
        <v>0</v>
      </c>
      <c r="I37" s="137">
        <f t="shared" si="5"/>
        <v>0</v>
      </c>
    </row>
    <row r="38" spans="1:9" ht="47.25" outlineLevel="1">
      <c r="A38" s="136">
        <v>25</v>
      </c>
      <c r="B38" s="140" t="s">
        <v>124</v>
      </c>
      <c r="C38" s="134" t="s">
        <v>31</v>
      </c>
      <c r="D38" s="134" t="s">
        <v>47</v>
      </c>
      <c r="E38" s="134" t="s">
        <v>620</v>
      </c>
      <c r="F38" s="134" t="s">
        <v>104</v>
      </c>
      <c r="G38" s="137">
        <f t="shared" si="5"/>
        <v>601132.8</v>
      </c>
      <c r="H38" s="137">
        <f t="shared" si="5"/>
        <v>0</v>
      </c>
      <c r="I38" s="137">
        <f t="shared" si="5"/>
        <v>0</v>
      </c>
    </row>
    <row r="39" spans="1:9" ht="15.75" outlineLevel="1">
      <c r="A39" s="131">
        <v>26</v>
      </c>
      <c r="B39" s="140" t="s">
        <v>125</v>
      </c>
      <c r="C39" s="134" t="s">
        <v>31</v>
      </c>
      <c r="D39" s="134" t="s">
        <v>47</v>
      </c>
      <c r="E39" s="134" t="s">
        <v>620</v>
      </c>
      <c r="F39" s="134" t="s">
        <v>109</v>
      </c>
      <c r="G39" s="137">
        <v>601132.8</v>
      </c>
      <c r="H39" s="142">
        <v>0</v>
      </c>
      <c r="I39" s="142">
        <v>0</v>
      </c>
    </row>
    <row r="40" spans="1:9" ht="31.5" outlineLevel="3">
      <c r="A40" s="136">
        <v>27</v>
      </c>
      <c r="B40" s="140" t="s">
        <v>116</v>
      </c>
      <c r="C40" s="134" t="s">
        <v>31</v>
      </c>
      <c r="D40" s="134" t="s">
        <v>47</v>
      </c>
      <c r="E40" s="134" t="s">
        <v>152</v>
      </c>
      <c r="F40" s="134" t="s">
        <v>103</v>
      </c>
      <c r="G40" s="137">
        <f>G41+G43+G45</f>
        <v>9388851.559999999</v>
      </c>
      <c r="H40" s="148">
        <f>H41+H43+H45</f>
        <v>9536652.52</v>
      </c>
      <c r="I40" s="148">
        <f>I41+I43+I45</f>
        <v>9536652.52</v>
      </c>
    </row>
    <row r="41" spans="1:9" ht="47.25" outlineLevel="4">
      <c r="A41" s="131">
        <v>28</v>
      </c>
      <c r="B41" s="140" t="s">
        <v>124</v>
      </c>
      <c r="C41" s="134" t="s">
        <v>31</v>
      </c>
      <c r="D41" s="134" t="s">
        <v>47</v>
      </c>
      <c r="E41" s="134" t="s">
        <v>152</v>
      </c>
      <c r="F41" s="134" t="s">
        <v>104</v>
      </c>
      <c r="G41" s="137">
        <f>G42</f>
        <v>8611924.04</v>
      </c>
      <c r="H41" s="137">
        <f>H42</f>
        <v>8758183.04</v>
      </c>
      <c r="I41" s="149">
        <f>I42</f>
        <v>8758183.04</v>
      </c>
    </row>
    <row r="42" spans="1:9" ht="15.75" outlineLevel="5">
      <c r="A42" s="136">
        <v>29</v>
      </c>
      <c r="B42" s="140" t="s">
        <v>125</v>
      </c>
      <c r="C42" s="134" t="s">
        <v>31</v>
      </c>
      <c r="D42" s="134" t="s">
        <v>47</v>
      </c>
      <c r="E42" s="134" t="s">
        <v>152</v>
      </c>
      <c r="F42" s="134" t="s">
        <v>109</v>
      </c>
      <c r="G42" s="137">
        <v>8611924.04</v>
      </c>
      <c r="H42" s="137">
        <v>8758183.04</v>
      </c>
      <c r="I42" s="137">
        <v>8758183.04</v>
      </c>
    </row>
    <row r="43" spans="1:9" ht="15.75" outlineLevel="5">
      <c r="A43" s="131">
        <v>30</v>
      </c>
      <c r="B43" s="150" t="s">
        <v>153</v>
      </c>
      <c r="C43" s="134" t="s">
        <v>31</v>
      </c>
      <c r="D43" s="134" t="s">
        <v>47</v>
      </c>
      <c r="E43" s="134" t="s">
        <v>152</v>
      </c>
      <c r="F43" s="134" t="s">
        <v>129</v>
      </c>
      <c r="G43" s="137">
        <f>G44</f>
        <v>765580.52</v>
      </c>
      <c r="H43" s="137">
        <f>H44</f>
        <v>767122.48</v>
      </c>
      <c r="I43" s="137">
        <f>I44</f>
        <v>767122.48</v>
      </c>
    </row>
    <row r="44" spans="1:9" ht="15.75" outlineLevel="7">
      <c r="A44" s="136">
        <v>31</v>
      </c>
      <c r="B44" s="140" t="s">
        <v>154</v>
      </c>
      <c r="C44" s="134" t="s">
        <v>31</v>
      </c>
      <c r="D44" s="134" t="s">
        <v>47</v>
      </c>
      <c r="E44" s="134" t="s">
        <v>152</v>
      </c>
      <c r="F44" s="134" t="s">
        <v>106</v>
      </c>
      <c r="G44" s="137">
        <v>765580.52</v>
      </c>
      <c r="H44" s="137">
        <v>767122.48</v>
      </c>
      <c r="I44" s="137">
        <v>767122.48</v>
      </c>
    </row>
    <row r="45" spans="1:9" ht="15.75" outlineLevel="7">
      <c r="A45" s="131">
        <v>32</v>
      </c>
      <c r="B45" s="140" t="s">
        <v>131</v>
      </c>
      <c r="C45" s="134" t="s">
        <v>31</v>
      </c>
      <c r="D45" s="134" t="s">
        <v>47</v>
      </c>
      <c r="E45" s="134" t="s">
        <v>152</v>
      </c>
      <c r="F45" s="134" t="s">
        <v>132</v>
      </c>
      <c r="G45" s="137">
        <f>G46</f>
        <v>11347</v>
      </c>
      <c r="H45" s="137">
        <f>H46</f>
        <v>11347</v>
      </c>
      <c r="I45" s="137">
        <f>I46</f>
        <v>11347</v>
      </c>
    </row>
    <row r="46" spans="1:9" ht="15.75" outlineLevel="7">
      <c r="A46" s="136">
        <v>33</v>
      </c>
      <c r="B46" s="140" t="s">
        <v>133</v>
      </c>
      <c r="C46" s="134" t="s">
        <v>31</v>
      </c>
      <c r="D46" s="134" t="s">
        <v>47</v>
      </c>
      <c r="E46" s="134" t="s">
        <v>152</v>
      </c>
      <c r="F46" s="134" t="s">
        <v>134</v>
      </c>
      <c r="G46" s="137">
        <v>11347</v>
      </c>
      <c r="H46" s="137">
        <v>11347</v>
      </c>
      <c r="I46" s="137">
        <v>11347</v>
      </c>
    </row>
    <row r="47" spans="1:9" ht="47.25" outlineLevel="3">
      <c r="A47" s="131">
        <v>34</v>
      </c>
      <c r="B47" s="140" t="s">
        <v>135</v>
      </c>
      <c r="C47" s="134" t="s">
        <v>31</v>
      </c>
      <c r="D47" s="134" t="s">
        <v>47</v>
      </c>
      <c r="E47" s="134" t="s">
        <v>155</v>
      </c>
      <c r="F47" s="134" t="s">
        <v>103</v>
      </c>
      <c r="G47" s="143">
        <f aca="true" t="shared" si="6" ref="G47:I48">G48</f>
        <v>440400</v>
      </c>
      <c r="H47" s="151">
        <f t="shared" si="6"/>
        <v>400000</v>
      </c>
      <c r="I47" s="152">
        <f t="shared" si="6"/>
        <v>400000</v>
      </c>
    </row>
    <row r="48" spans="1:9" ht="47.25" outlineLevel="5">
      <c r="A48" s="136">
        <v>35</v>
      </c>
      <c r="B48" s="140" t="s">
        <v>124</v>
      </c>
      <c r="C48" s="134" t="s">
        <v>31</v>
      </c>
      <c r="D48" s="134" t="s">
        <v>47</v>
      </c>
      <c r="E48" s="134" t="s">
        <v>155</v>
      </c>
      <c r="F48" s="134" t="s">
        <v>104</v>
      </c>
      <c r="G48" s="143">
        <f t="shared" si="6"/>
        <v>440400</v>
      </c>
      <c r="H48" s="143">
        <f t="shared" si="6"/>
        <v>400000</v>
      </c>
      <c r="I48" s="143">
        <f t="shared" si="6"/>
        <v>400000</v>
      </c>
    </row>
    <row r="49" spans="1:9" ht="15.75" outlineLevel="7">
      <c r="A49" s="131">
        <v>36</v>
      </c>
      <c r="B49" s="140" t="s">
        <v>125</v>
      </c>
      <c r="C49" s="134" t="s">
        <v>31</v>
      </c>
      <c r="D49" s="134" t="s">
        <v>47</v>
      </c>
      <c r="E49" s="134" t="s">
        <v>155</v>
      </c>
      <c r="F49" s="134" t="s">
        <v>109</v>
      </c>
      <c r="G49" s="137">
        <v>440400</v>
      </c>
      <c r="H49" s="137">
        <v>400000</v>
      </c>
      <c r="I49" s="137">
        <v>400000</v>
      </c>
    </row>
    <row r="50" spans="1:9" ht="47.25" outlineLevel="3">
      <c r="A50" s="136">
        <v>37</v>
      </c>
      <c r="B50" s="140" t="s">
        <v>136</v>
      </c>
      <c r="C50" s="134" t="s">
        <v>31</v>
      </c>
      <c r="D50" s="134" t="s">
        <v>47</v>
      </c>
      <c r="E50" s="134" t="s">
        <v>156</v>
      </c>
      <c r="F50" s="134" t="s">
        <v>103</v>
      </c>
      <c r="G50" s="137">
        <f aca="true" t="shared" si="7" ref="G50:I51">G51</f>
        <v>304433.12</v>
      </c>
      <c r="H50" s="137">
        <f t="shared" si="7"/>
        <v>304433.12</v>
      </c>
      <c r="I50" s="137">
        <f t="shared" si="7"/>
        <v>304433.12</v>
      </c>
    </row>
    <row r="51" spans="1:9" ht="47.25" outlineLevel="5">
      <c r="A51" s="131">
        <v>38</v>
      </c>
      <c r="B51" s="140" t="s">
        <v>124</v>
      </c>
      <c r="C51" s="134" t="s">
        <v>31</v>
      </c>
      <c r="D51" s="134" t="s">
        <v>47</v>
      </c>
      <c r="E51" s="134" t="s">
        <v>156</v>
      </c>
      <c r="F51" s="134" t="s">
        <v>104</v>
      </c>
      <c r="G51" s="137">
        <f t="shared" si="7"/>
        <v>304433.12</v>
      </c>
      <c r="H51" s="137">
        <f t="shared" si="7"/>
        <v>304433.12</v>
      </c>
      <c r="I51" s="137">
        <f t="shared" si="7"/>
        <v>304433.12</v>
      </c>
    </row>
    <row r="52" spans="1:9" ht="15.75" outlineLevel="7">
      <c r="A52" s="136">
        <v>39</v>
      </c>
      <c r="B52" s="140" t="s">
        <v>125</v>
      </c>
      <c r="C52" s="134" t="s">
        <v>31</v>
      </c>
      <c r="D52" s="134" t="s">
        <v>47</v>
      </c>
      <c r="E52" s="134" t="s">
        <v>156</v>
      </c>
      <c r="F52" s="134" t="s">
        <v>109</v>
      </c>
      <c r="G52" s="137">
        <v>304433.12</v>
      </c>
      <c r="H52" s="137">
        <v>304433.12</v>
      </c>
      <c r="I52" s="137">
        <v>304433.12</v>
      </c>
    </row>
    <row r="53" spans="1:9" ht="31.5" outlineLevel="5">
      <c r="A53" s="131">
        <v>40</v>
      </c>
      <c r="B53" s="140" t="s">
        <v>137</v>
      </c>
      <c r="C53" s="134" t="s">
        <v>31</v>
      </c>
      <c r="D53" s="134" t="s">
        <v>47</v>
      </c>
      <c r="E53" s="134" t="s">
        <v>157</v>
      </c>
      <c r="F53" s="134" t="s">
        <v>103</v>
      </c>
      <c r="G53" s="137">
        <f aca="true" t="shared" si="8" ref="G53:I54">G54</f>
        <v>237263.9</v>
      </c>
      <c r="H53" s="137">
        <f t="shared" si="8"/>
        <v>203654.13</v>
      </c>
      <c r="I53" s="137">
        <f t="shared" si="8"/>
        <v>203654.13</v>
      </c>
    </row>
    <row r="54" spans="1:9" ht="15.75" outlineLevel="5">
      <c r="A54" s="136">
        <v>41</v>
      </c>
      <c r="B54" s="140" t="s">
        <v>153</v>
      </c>
      <c r="C54" s="134" t="s">
        <v>31</v>
      </c>
      <c r="D54" s="134" t="s">
        <v>47</v>
      </c>
      <c r="E54" s="134" t="s">
        <v>157</v>
      </c>
      <c r="F54" s="134" t="s">
        <v>129</v>
      </c>
      <c r="G54" s="137">
        <f t="shared" si="8"/>
        <v>237263.9</v>
      </c>
      <c r="H54" s="137">
        <f t="shared" si="8"/>
        <v>203654.13</v>
      </c>
      <c r="I54" s="137">
        <f t="shared" si="8"/>
        <v>203654.13</v>
      </c>
    </row>
    <row r="55" spans="1:9" ht="15.75" outlineLevel="7">
      <c r="A55" s="131">
        <v>42</v>
      </c>
      <c r="B55" s="140" t="s">
        <v>154</v>
      </c>
      <c r="C55" s="134" t="s">
        <v>31</v>
      </c>
      <c r="D55" s="134" t="s">
        <v>47</v>
      </c>
      <c r="E55" s="134" t="s">
        <v>157</v>
      </c>
      <c r="F55" s="134" t="s">
        <v>106</v>
      </c>
      <c r="G55" s="137">
        <v>237263.9</v>
      </c>
      <c r="H55" s="137">
        <v>203654.13</v>
      </c>
      <c r="I55" s="137">
        <v>203654.13</v>
      </c>
    </row>
    <row r="56" spans="1:9" ht="31.5" outlineLevel="7">
      <c r="A56" s="136">
        <v>43</v>
      </c>
      <c r="B56" s="140" t="s">
        <v>422</v>
      </c>
      <c r="C56" s="134" t="s">
        <v>31</v>
      </c>
      <c r="D56" s="134" t="s">
        <v>47</v>
      </c>
      <c r="E56" s="134" t="s">
        <v>421</v>
      </c>
      <c r="F56" s="134" t="s">
        <v>103</v>
      </c>
      <c r="G56" s="137">
        <f aca="true" t="shared" si="9" ref="G56:I57">G57</f>
        <v>24402.66</v>
      </c>
      <c r="H56" s="137">
        <f t="shared" si="9"/>
        <v>23262.76</v>
      </c>
      <c r="I56" s="137">
        <f t="shared" si="9"/>
        <v>23262.76</v>
      </c>
    </row>
    <row r="57" spans="1:9" ht="15.75" outlineLevel="7">
      <c r="A57" s="131">
        <v>44</v>
      </c>
      <c r="B57" s="140" t="s">
        <v>153</v>
      </c>
      <c r="C57" s="134" t="s">
        <v>31</v>
      </c>
      <c r="D57" s="134" t="s">
        <v>47</v>
      </c>
      <c r="E57" s="134" t="s">
        <v>421</v>
      </c>
      <c r="F57" s="134" t="s">
        <v>129</v>
      </c>
      <c r="G57" s="137">
        <f t="shared" si="9"/>
        <v>24402.66</v>
      </c>
      <c r="H57" s="137">
        <f t="shared" si="9"/>
        <v>23262.76</v>
      </c>
      <c r="I57" s="137">
        <f t="shared" si="9"/>
        <v>23262.76</v>
      </c>
    </row>
    <row r="58" spans="1:9" ht="15.75" outlineLevel="7">
      <c r="A58" s="136">
        <v>45</v>
      </c>
      <c r="B58" s="140" t="s">
        <v>154</v>
      </c>
      <c r="C58" s="134" t="s">
        <v>31</v>
      </c>
      <c r="D58" s="134" t="s">
        <v>47</v>
      </c>
      <c r="E58" s="134" t="s">
        <v>421</v>
      </c>
      <c r="F58" s="134" t="s">
        <v>106</v>
      </c>
      <c r="G58" s="137">
        <v>24402.66</v>
      </c>
      <c r="H58" s="137">
        <v>23262.76</v>
      </c>
      <c r="I58" s="137">
        <v>23262.76</v>
      </c>
    </row>
    <row r="59" spans="1:9" ht="31.5" outlineLevel="5">
      <c r="A59" s="131">
        <v>46</v>
      </c>
      <c r="B59" s="140" t="s">
        <v>309</v>
      </c>
      <c r="C59" s="134" t="s">
        <v>31</v>
      </c>
      <c r="D59" s="134" t="s">
        <v>47</v>
      </c>
      <c r="E59" s="134" t="s">
        <v>310</v>
      </c>
      <c r="F59" s="134"/>
      <c r="G59" s="137">
        <f aca="true" t="shared" si="10" ref="G59:I60">G60</f>
        <v>160000</v>
      </c>
      <c r="H59" s="137">
        <f t="shared" si="10"/>
        <v>200000</v>
      </c>
      <c r="I59" s="137">
        <f t="shared" si="10"/>
        <v>200000</v>
      </c>
    </row>
    <row r="60" spans="1:9" ht="15.75" outlineLevel="5">
      <c r="A60" s="136">
        <v>47</v>
      </c>
      <c r="B60" s="140" t="s">
        <v>153</v>
      </c>
      <c r="C60" s="134" t="s">
        <v>31</v>
      </c>
      <c r="D60" s="134" t="s">
        <v>47</v>
      </c>
      <c r="E60" s="134" t="s">
        <v>310</v>
      </c>
      <c r="F60" s="134" t="s">
        <v>129</v>
      </c>
      <c r="G60" s="137">
        <f t="shared" si="10"/>
        <v>160000</v>
      </c>
      <c r="H60" s="137">
        <f t="shared" si="10"/>
        <v>200000</v>
      </c>
      <c r="I60" s="137">
        <f t="shared" si="10"/>
        <v>200000</v>
      </c>
    </row>
    <row r="61" spans="1:9" ht="15.75" outlineLevel="5">
      <c r="A61" s="131">
        <v>48</v>
      </c>
      <c r="B61" s="140" t="s">
        <v>154</v>
      </c>
      <c r="C61" s="134" t="s">
        <v>31</v>
      </c>
      <c r="D61" s="134" t="s">
        <v>47</v>
      </c>
      <c r="E61" s="134" t="s">
        <v>310</v>
      </c>
      <c r="F61" s="134" t="s">
        <v>106</v>
      </c>
      <c r="G61" s="137">
        <f>230000-70000</f>
        <v>160000</v>
      </c>
      <c r="H61" s="137">
        <v>200000</v>
      </c>
      <c r="I61" s="137">
        <v>200000</v>
      </c>
    </row>
    <row r="62" spans="1:9" ht="31.5" outlineLevel="5">
      <c r="A62" s="136">
        <v>49</v>
      </c>
      <c r="B62" s="140" t="s">
        <v>311</v>
      </c>
      <c r="C62" s="134" t="s">
        <v>31</v>
      </c>
      <c r="D62" s="134" t="s">
        <v>47</v>
      </c>
      <c r="E62" s="134" t="s">
        <v>312</v>
      </c>
      <c r="F62" s="134"/>
      <c r="G62" s="137">
        <f aca="true" t="shared" si="11" ref="G62:I63">G63</f>
        <v>173450.65</v>
      </c>
      <c r="H62" s="137">
        <f t="shared" si="11"/>
        <v>162245</v>
      </c>
      <c r="I62" s="137">
        <f t="shared" si="11"/>
        <v>162245</v>
      </c>
    </row>
    <row r="63" spans="1:9" ht="15.75" outlineLevel="5">
      <c r="A63" s="131">
        <v>50</v>
      </c>
      <c r="B63" s="140" t="s">
        <v>153</v>
      </c>
      <c r="C63" s="134" t="s">
        <v>31</v>
      </c>
      <c r="D63" s="134" t="s">
        <v>47</v>
      </c>
      <c r="E63" s="134" t="s">
        <v>312</v>
      </c>
      <c r="F63" s="134" t="s">
        <v>129</v>
      </c>
      <c r="G63" s="137">
        <f t="shared" si="11"/>
        <v>173450.65</v>
      </c>
      <c r="H63" s="137">
        <f t="shared" si="11"/>
        <v>162245</v>
      </c>
      <c r="I63" s="137">
        <f t="shared" si="11"/>
        <v>162245</v>
      </c>
    </row>
    <row r="64" spans="1:9" ht="15.75" outlineLevel="5">
      <c r="A64" s="136">
        <v>51</v>
      </c>
      <c r="B64" s="140" t="s">
        <v>154</v>
      </c>
      <c r="C64" s="134" t="s">
        <v>31</v>
      </c>
      <c r="D64" s="134" t="s">
        <v>47</v>
      </c>
      <c r="E64" s="134" t="s">
        <v>312</v>
      </c>
      <c r="F64" s="134" t="s">
        <v>106</v>
      </c>
      <c r="G64" s="137">
        <v>173450.65</v>
      </c>
      <c r="H64" s="137">
        <v>162245</v>
      </c>
      <c r="I64" s="137">
        <v>162245</v>
      </c>
    </row>
    <row r="65" spans="1:9" ht="15.75" outlineLevel="5">
      <c r="A65" s="131">
        <v>52</v>
      </c>
      <c r="B65" s="153" t="s">
        <v>120</v>
      </c>
      <c r="C65" s="134" t="s">
        <v>31</v>
      </c>
      <c r="D65" s="134" t="s">
        <v>47</v>
      </c>
      <c r="E65" s="134" t="s">
        <v>158</v>
      </c>
      <c r="F65" s="134"/>
      <c r="G65" s="137">
        <f>G66</f>
        <v>330856</v>
      </c>
      <c r="H65" s="137">
        <f>H66</f>
        <v>311151</v>
      </c>
      <c r="I65" s="137">
        <f>I66</f>
        <v>311151</v>
      </c>
    </row>
    <row r="66" spans="1:9" ht="15.75" outlineLevel="5">
      <c r="A66" s="136">
        <v>53</v>
      </c>
      <c r="B66" s="153" t="s">
        <v>91</v>
      </c>
      <c r="C66" s="134" t="s">
        <v>31</v>
      </c>
      <c r="D66" s="134" t="s">
        <v>47</v>
      </c>
      <c r="E66" s="134" t="s">
        <v>164</v>
      </c>
      <c r="F66" s="134"/>
      <c r="G66" s="137">
        <f>G70+G67</f>
        <v>330856</v>
      </c>
      <c r="H66" s="137">
        <f>H70+H67</f>
        <v>311151</v>
      </c>
      <c r="I66" s="137">
        <f>I70+I67</f>
        <v>311151</v>
      </c>
    </row>
    <row r="67" spans="1:9" ht="141.75" outlineLevel="5">
      <c r="A67" s="131">
        <v>54</v>
      </c>
      <c r="B67" s="153" t="s">
        <v>504</v>
      </c>
      <c r="C67" s="134" t="s">
        <v>31</v>
      </c>
      <c r="D67" s="134" t="s">
        <v>47</v>
      </c>
      <c r="E67" s="134" t="s">
        <v>505</v>
      </c>
      <c r="F67" s="134"/>
      <c r="G67" s="137">
        <f aca="true" t="shared" si="12" ref="G67:I68">G68</f>
        <v>327007</v>
      </c>
      <c r="H67" s="137">
        <f t="shared" si="12"/>
        <v>307302</v>
      </c>
      <c r="I67" s="137">
        <f t="shared" si="12"/>
        <v>307302</v>
      </c>
    </row>
    <row r="68" spans="1:9" ht="15.75" outlineLevel="5">
      <c r="A68" s="136">
        <v>55</v>
      </c>
      <c r="B68" s="153" t="s">
        <v>126</v>
      </c>
      <c r="C68" s="134" t="s">
        <v>31</v>
      </c>
      <c r="D68" s="134" t="s">
        <v>47</v>
      </c>
      <c r="E68" s="134" t="s">
        <v>505</v>
      </c>
      <c r="F68" s="134" t="s">
        <v>127</v>
      </c>
      <c r="G68" s="137">
        <f t="shared" si="12"/>
        <v>327007</v>
      </c>
      <c r="H68" s="137">
        <f t="shared" si="12"/>
        <v>307302</v>
      </c>
      <c r="I68" s="137">
        <f t="shared" si="12"/>
        <v>307302</v>
      </c>
    </row>
    <row r="69" spans="1:9" ht="15.75" outlineLevel="5">
      <c r="A69" s="131">
        <v>56</v>
      </c>
      <c r="B69" s="153" t="s">
        <v>113</v>
      </c>
      <c r="C69" s="134" t="s">
        <v>31</v>
      </c>
      <c r="D69" s="134" t="s">
        <v>47</v>
      </c>
      <c r="E69" s="134" t="s">
        <v>505</v>
      </c>
      <c r="F69" s="134" t="s">
        <v>4</v>
      </c>
      <c r="G69" s="137">
        <v>327007</v>
      </c>
      <c r="H69" s="137">
        <v>307302</v>
      </c>
      <c r="I69" s="137">
        <v>307302</v>
      </c>
    </row>
    <row r="70" spans="1:9" ht="47.25" outlineLevel="5">
      <c r="A70" s="136">
        <v>57</v>
      </c>
      <c r="B70" s="153" t="s">
        <v>423</v>
      </c>
      <c r="C70" s="134" t="s">
        <v>31</v>
      </c>
      <c r="D70" s="134" t="s">
        <v>47</v>
      </c>
      <c r="E70" s="134" t="s">
        <v>424</v>
      </c>
      <c r="F70" s="134"/>
      <c r="G70" s="137">
        <f aca="true" t="shared" si="13" ref="G70:I71">G71</f>
        <v>3849</v>
      </c>
      <c r="H70" s="137">
        <f t="shared" si="13"/>
        <v>3849</v>
      </c>
      <c r="I70" s="137">
        <f t="shared" si="13"/>
        <v>3849</v>
      </c>
    </row>
    <row r="71" spans="1:9" ht="15.75" outlineLevel="5">
      <c r="A71" s="131">
        <v>58</v>
      </c>
      <c r="B71" s="140" t="s">
        <v>126</v>
      </c>
      <c r="C71" s="134" t="s">
        <v>31</v>
      </c>
      <c r="D71" s="134" t="s">
        <v>47</v>
      </c>
      <c r="E71" s="134" t="s">
        <v>424</v>
      </c>
      <c r="F71" s="134" t="s">
        <v>127</v>
      </c>
      <c r="G71" s="137">
        <f t="shared" si="13"/>
        <v>3849</v>
      </c>
      <c r="H71" s="137">
        <f t="shared" si="13"/>
        <v>3849</v>
      </c>
      <c r="I71" s="137">
        <f t="shared" si="13"/>
        <v>3849</v>
      </c>
    </row>
    <row r="72" spans="1:9" ht="15.75" outlineLevel="5">
      <c r="A72" s="136">
        <v>59</v>
      </c>
      <c r="B72" s="140" t="s">
        <v>113</v>
      </c>
      <c r="C72" s="134" t="s">
        <v>31</v>
      </c>
      <c r="D72" s="134" t="s">
        <v>47</v>
      </c>
      <c r="E72" s="134" t="s">
        <v>424</v>
      </c>
      <c r="F72" s="134" t="s">
        <v>4</v>
      </c>
      <c r="G72" s="137">
        <v>3849</v>
      </c>
      <c r="H72" s="137">
        <v>3849</v>
      </c>
      <c r="I72" s="137">
        <v>3849</v>
      </c>
    </row>
    <row r="73" spans="1:9" ht="15.75" outlineLevel="5">
      <c r="A73" s="131">
        <v>60</v>
      </c>
      <c r="B73" s="190" t="s">
        <v>578</v>
      </c>
      <c r="C73" s="191" t="s">
        <v>31</v>
      </c>
      <c r="D73" s="191" t="s">
        <v>579</v>
      </c>
      <c r="E73" s="191"/>
      <c r="F73" s="191"/>
      <c r="G73" s="137">
        <f>G74</f>
        <v>590000</v>
      </c>
      <c r="H73" s="137">
        <f aca="true" t="shared" si="14" ref="H73:I77">H74</f>
        <v>0</v>
      </c>
      <c r="I73" s="137">
        <f t="shared" si="14"/>
        <v>0</v>
      </c>
    </row>
    <row r="74" spans="1:9" ht="15.75" outlineLevel="5">
      <c r="A74" s="136">
        <v>61</v>
      </c>
      <c r="B74" s="190" t="s">
        <v>120</v>
      </c>
      <c r="C74" s="191" t="s">
        <v>31</v>
      </c>
      <c r="D74" s="191" t="s">
        <v>579</v>
      </c>
      <c r="E74" s="191" t="s">
        <v>158</v>
      </c>
      <c r="F74" s="191"/>
      <c r="G74" s="137">
        <f>G75</f>
        <v>590000</v>
      </c>
      <c r="H74" s="137">
        <f t="shared" si="14"/>
        <v>0</v>
      </c>
      <c r="I74" s="137">
        <f t="shared" si="14"/>
        <v>0</v>
      </c>
    </row>
    <row r="75" spans="1:9" ht="31.5" outlineLevel="5">
      <c r="A75" s="131">
        <v>62</v>
      </c>
      <c r="B75" s="190" t="s">
        <v>580</v>
      </c>
      <c r="C75" s="191" t="s">
        <v>31</v>
      </c>
      <c r="D75" s="191" t="s">
        <v>579</v>
      </c>
      <c r="E75" s="191" t="s">
        <v>581</v>
      </c>
      <c r="F75" s="191"/>
      <c r="G75" s="137">
        <f>G76</f>
        <v>590000</v>
      </c>
      <c r="H75" s="137">
        <f t="shared" si="14"/>
        <v>0</v>
      </c>
      <c r="I75" s="137">
        <f t="shared" si="14"/>
        <v>0</v>
      </c>
    </row>
    <row r="76" spans="1:9" ht="31.5" outlineLevel="5">
      <c r="A76" s="136">
        <v>63</v>
      </c>
      <c r="B76" s="190" t="s">
        <v>580</v>
      </c>
      <c r="C76" s="191" t="s">
        <v>31</v>
      </c>
      <c r="D76" s="191" t="s">
        <v>579</v>
      </c>
      <c r="E76" s="191" t="s">
        <v>582</v>
      </c>
      <c r="F76" s="191"/>
      <c r="G76" s="137">
        <f>G77</f>
        <v>590000</v>
      </c>
      <c r="H76" s="137">
        <f t="shared" si="14"/>
        <v>0</v>
      </c>
      <c r="I76" s="137">
        <f t="shared" si="14"/>
        <v>0</v>
      </c>
    </row>
    <row r="77" spans="1:9" ht="15.75" outlineLevel="5">
      <c r="A77" s="131">
        <v>64</v>
      </c>
      <c r="B77" s="190" t="s">
        <v>131</v>
      </c>
      <c r="C77" s="191" t="s">
        <v>31</v>
      </c>
      <c r="D77" s="191" t="s">
        <v>579</v>
      </c>
      <c r="E77" s="191" t="s">
        <v>582</v>
      </c>
      <c r="F77" s="191" t="s">
        <v>132</v>
      </c>
      <c r="G77" s="137">
        <f>G78</f>
        <v>590000</v>
      </c>
      <c r="H77" s="137">
        <f t="shared" si="14"/>
        <v>0</v>
      </c>
      <c r="I77" s="137">
        <f t="shared" si="14"/>
        <v>0</v>
      </c>
    </row>
    <row r="78" spans="1:9" ht="15.75" outlineLevel="5">
      <c r="A78" s="136">
        <v>65</v>
      </c>
      <c r="B78" s="190" t="s">
        <v>583</v>
      </c>
      <c r="C78" s="191" t="s">
        <v>31</v>
      </c>
      <c r="D78" s="191" t="s">
        <v>579</v>
      </c>
      <c r="E78" s="191" t="s">
        <v>582</v>
      </c>
      <c r="F78" s="191" t="s">
        <v>584</v>
      </c>
      <c r="G78" s="137">
        <v>590000</v>
      </c>
      <c r="H78" s="137">
        <v>0</v>
      </c>
      <c r="I78" s="137">
        <v>0</v>
      </c>
    </row>
    <row r="79" spans="1:9" ht="15.75" outlineLevel="2">
      <c r="A79" s="131">
        <v>66</v>
      </c>
      <c r="B79" s="140" t="s">
        <v>34</v>
      </c>
      <c r="C79" s="134" t="s">
        <v>31</v>
      </c>
      <c r="D79" s="134" t="s">
        <v>51</v>
      </c>
      <c r="E79" s="134" t="s">
        <v>103</v>
      </c>
      <c r="F79" s="134" t="s">
        <v>103</v>
      </c>
      <c r="G79" s="137">
        <v>50000</v>
      </c>
      <c r="H79" s="137">
        <v>50000</v>
      </c>
      <c r="I79" s="137">
        <v>50000</v>
      </c>
    </row>
    <row r="80" spans="1:9" ht="15.75" outlineLevel="4">
      <c r="A80" s="136">
        <v>67</v>
      </c>
      <c r="B80" s="140" t="s">
        <v>120</v>
      </c>
      <c r="C80" s="134" t="s">
        <v>31</v>
      </c>
      <c r="D80" s="134" t="s">
        <v>51</v>
      </c>
      <c r="E80" s="134" t="s">
        <v>158</v>
      </c>
      <c r="F80" s="134" t="s">
        <v>103</v>
      </c>
      <c r="G80" s="137">
        <v>50000</v>
      </c>
      <c r="H80" s="137">
        <v>50000</v>
      </c>
      <c r="I80" s="137">
        <v>50000</v>
      </c>
    </row>
    <row r="81" spans="1:9" ht="31.5" outlineLevel="5">
      <c r="A81" s="131">
        <v>68</v>
      </c>
      <c r="B81" s="140" t="s">
        <v>0</v>
      </c>
      <c r="C81" s="134" t="s">
        <v>31</v>
      </c>
      <c r="D81" s="134" t="s">
        <v>51</v>
      </c>
      <c r="E81" s="134" t="s">
        <v>159</v>
      </c>
      <c r="F81" s="134" t="s">
        <v>103</v>
      </c>
      <c r="G81" s="137">
        <v>50000</v>
      </c>
      <c r="H81" s="137">
        <v>50000</v>
      </c>
      <c r="I81" s="137">
        <v>50000</v>
      </c>
    </row>
    <row r="82" spans="1:9" ht="31.5" outlineLevel="5">
      <c r="A82" s="136">
        <v>69</v>
      </c>
      <c r="B82" s="140" t="s">
        <v>0</v>
      </c>
      <c r="C82" s="134" t="s">
        <v>31</v>
      </c>
      <c r="D82" s="134" t="s">
        <v>51</v>
      </c>
      <c r="E82" s="134" t="s">
        <v>160</v>
      </c>
      <c r="F82" s="134" t="s">
        <v>103</v>
      </c>
      <c r="G82" s="137">
        <v>50000</v>
      </c>
      <c r="H82" s="137">
        <v>50000</v>
      </c>
      <c r="I82" s="137">
        <v>50000</v>
      </c>
    </row>
    <row r="83" spans="1:9" ht="15.75" outlineLevel="4">
      <c r="A83" s="131">
        <v>70</v>
      </c>
      <c r="B83" s="140" t="s">
        <v>131</v>
      </c>
      <c r="C83" s="134" t="s">
        <v>31</v>
      </c>
      <c r="D83" s="134" t="s">
        <v>51</v>
      </c>
      <c r="E83" s="134" t="s">
        <v>160</v>
      </c>
      <c r="F83" s="134" t="s">
        <v>132</v>
      </c>
      <c r="G83" s="137">
        <v>50000</v>
      </c>
      <c r="H83" s="137">
        <v>50000</v>
      </c>
      <c r="I83" s="137">
        <v>50000</v>
      </c>
    </row>
    <row r="84" spans="1:9" ht="15.75" outlineLevel="5">
      <c r="A84" s="136">
        <v>71</v>
      </c>
      <c r="B84" s="140" t="s">
        <v>5</v>
      </c>
      <c r="C84" s="134" t="s">
        <v>31</v>
      </c>
      <c r="D84" s="134" t="s">
        <v>51</v>
      </c>
      <c r="E84" s="134" t="s">
        <v>160</v>
      </c>
      <c r="F84" s="134" t="s">
        <v>8</v>
      </c>
      <c r="G84" s="137">
        <v>50000</v>
      </c>
      <c r="H84" s="137">
        <v>50000</v>
      </c>
      <c r="I84" s="137">
        <v>50000</v>
      </c>
    </row>
    <row r="85" spans="1:9" ht="15.75" outlineLevel="7">
      <c r="A85" s="131">
        <v>72</v>
      </c>
      <c r="B85" s="140" t="s">
        <v>25</v>
      </c>
      <c r="C85" s="134" t="s">
        <v>31</v>
      </c>
      <c r="D85" s="134" t="s">
        <v>53</v>
      </c>
      <c r="E85" s="134" t="s">
        <v>103</v>
      </c>
      <c r="F85" s="134" t="s">
        <v>103</v>
      </c>
      <c r="G85" s="137">
        <f>G86+G98+G92+G105</f>
        <v>293630</v>
      </c>
      <c r="H85" s="137">
        <f>H86+H98+H92</f>
        <v>202100</v>
      </c>
      <c r="I85" s="137">
        <f>I86+I98+I92</f>
        <v>202100</v>
      </c>
    </row>
    <row r="86" spans="1:9" ht="15.75" outlineLevel="7">
      <c r="A86" s="136">
        <v>73</v>
      </c>
      <c r="B86" s="140" t="s">
        <v>464</v>
      </c>
      <c r="C86" s="134" t="s">
        <v>31</v>
      </c>
      <c r="D86" s="134" t="s">
        <v>53</v>
      </c>
      <c r="E86" s="134" t="s">
        <v>163</v>
      </c>
      <c r="F86" s="134" t="s">
        <v>103</v>
      </c>
      <c r="G86" s="137">
        <f>G87</f>
        <v>15000</v>
      </c>
      <c r="H86" s="137">
        <v>15000</v>
      </c>
      <c r="I86" s="137">
        <v>15000</v>
      </c>
    </row>
    <row r="87" spans="1:9" ht="15.75" outlineLevel="7">
      <c r="A87" s="131">
        <v>74</v>
      </c>
      <c r="B87" s="140" t="s">
        <v>7</v>
      </c>
      <c r="C87" s="134" t="s">
        <v>31</v>
      </c>
      <c r="D87" s="134" t="s">
        <v>53</v>
      </c>
      <c r="E87" s="134" t="s">
        <v>430</v>
      </c>
      <c r="F87" s="134" t="s">
        <v>103</v>
      </c>
      <c r="G87" s="137">
        <f>G88</f>
        <v>15000</v>
      </c>
      <c r="H87" s="137">
        <v>15000</v>
      </c>
      <c r="I87" s="137">
        <v>15000</v>
      </c>
    </row>
    <row r="88" spans="1:9" ht="31.5" outlineLevel="7">
      <c r="A88" s="136">
        <v>75</v>
      </c>
      <c r="B88" s="154" t="s">
        <v>434</v>
      </c>
      <c r="C88" s="155" t="s">
        <v>31</v>
      </c>
      <c r="D88" s="155" t="s">
        <v>53</v>
      </c>
      <c r="E88" s="155" t="s">
        <v>433</v>
      </c>
      <c r="F88" s="155" t="s">
        <v>103</v>
      </c>
      <c r="G88" s="156">
        <f>G90</f>
        <v>15000</v>
      </c>
      <c r="H88" s="156">
        <v>15000</v>
      </c>
      <c r="I88" s="156">
        <v>15000</v>
      </c>
    </row>
    <row r="89" spans="1:9" ht="47.25" outlineLevel="7">
      <c r="A89" s="131">
        <v>76</v>
      </c>
      <c r="B89" s="140" t="s">
        <v>466</v>
      </c>
      <c r="C89" s="134" t="s">
        <v>31</v>
      </c>
      <c r="D89" s="134" t="s">
        <v>53</v>
      </c>
      <c r="E89" s="134" t="s">
        <v>435</v>
      </c>
      <c r="F89" s="134"/>
      <c r="G89" s="137">
        <f>G90</f>
        <v>15000</v>
      </c>
      <c r="H89" s="137">
        <f>H90</f>
        <v>15000</v>
      </c>
      <c r="I89" s="137">
        <f>I90</f>
        <v>15000</v>
      </c>
    </row>
    <row r="90" spans="1:9" ht="15.75" outlineLevel="7">
      <c r="A90" s="136">
        <v>77</v>
      </c>
      <c r="B90" s="140" t="s">
        <v>153</v>
      </c>
      <c r="C90" s="134" t="s">
        <v>31</v>
      </c>
      <c r="D90" s="134" t="s">
        <v>53</v>
      </c>
      <c r="E90" s="134" t="s">
        <v>435</v>
      </c>
      <c r="F90" s="134" t="s">
        <v>129</v>
      </c>
      <c r="G90" s="137">
        <f>G91</f>
        <v>15000</v>
      </c>
      <c r="H90" s="137">
        <v>15000</v>
      </c>
      <c r="I90" s="137">
        <v>15000</v>
      </c>
    </row>
    <row r="91" spans="1:9" ht="15.75" outlineLevel="7">
      <c r="A91" s="131">
        <v>78</v>
      </c>
      <c r="B91" s="140" t="s">
        <v>154</v>
      </c>
      <c r="C91" s="134" t="s">
        <v>31</v>
      </c>
      <c r="D91" s="134" t="s">
        <v>53</v>
      </c>
      <c r="E91" s="134" t="s">
        <v>435</v>
      </c>
      <c r="F91" s="134" t="s">
        <v>106</v>
      </c>
      <c r="G91" s="137">
        <v>15000</v>
      </c>
      <c r="H91" s="137">
        <v>15000</v>
      </c>
      <c r="I91" s="137">
        <v>15000</v>
      </c>
    </row>
    <row r="92" spans="1:9" ht="15.75" outlineLevel="7">
      <c r="A92" s="136">
        <v>79</v>
      </c>
      <c r="B92" s="140" t="s">
        <v>464</v>
      </c>
      <c r="C92" s="134" t="s">
        <v>31</v>
      </c>
      <c r="D92" s="134" t="s">
        <v>53</v>
      </c>
      <c r="E92" s="134" t="s">
        <v>163</v>
      </c>
      <c r="F92" s="134"/>
      <c r="G92" s="137">
        <f>G93</f>
        <v>130000</v>
      </c>
      <c r="H92" s="137">
        <f aca="true" t="shared" si="15" ref="H92:I96">H93</f>
        <v>100000</v>
      </c>
      <c r="I92" s="137">
        <f t="shared" si="15"/>
        <v>100000</v>
      </c>
    </row>
    <row r="93" spans="1:9" ht="15.75" outlineLevel="7">
      <c r="A93" s="131">
        <v>80</v>
      </c>
      <c r="B93" s="140" t="s">
        <v>7</v>
      </c>
      <c r="C93" s="134" t="s">
        <v>31</v>
      </c>
      <c r="D93" s="134" t="s">
        <v>53</v>
      </c>
      <c r="E93" s="134" t="s">
        <v>430</v>
      </c>
      <c r="F93" s="134"/>
      <c r="G93" s="137">
        <f>G95</f>
        <v>130000</v>
      </c>
      <c r="H93" s="137">
        <f>H95</f>
        <v>100000</v>
      </c>
      <c r="I93" s="137">
        <f>I95</f>
        <v>100000</v>
      </c>
    </row>
    <row r="94" spans="1:9" ht="31.5" outlineLevel="7">
      <c r="A94" s="136">
        <v>81</v>
      </c>
      <c r="B94" s="154" t="s">
        <v>432</v>
      </c>
      <c r="C94" s="155" t="s">
        <v>31</v>
      </c>
      <c r="D94" s="155" t="s">
        <v>53</v>
      </c>
      <c r="E94" s="155" t="s">
        <v>431</v>
      </c>
      <c r="F94" s="155"/>
      <c r="G94" s="156">
        <f>G95</f>
        <v>130000</v>
      </c>
      <c r="H94" s="156">
        <f>H95</f>
        <v>100000</v>
      </c>
      <c r="I94" s="156">
        <f>I95</f>
        <v>100000</v>
      </c>
    </row>
    <row r="95" spans="1:9" ht="63" outlineLevel="7">
      <c r="A95" s="131">
        <v>82</v>
      </c>
      <c r="B95" s="140" t="s">
        <v>467</v>
      </c>
      <c r="C95" s="134" t="s">
        <v>31</v>
      </c>
      <c r="D95" s="134" t="s">
        <v>53</v>
      </c>
      <c r="E95" s="134" t="s">
        <v>497</v>
      </c>
      <c r="F95" s="134"/>
      <c r="G95" s="137">
        <f>G96</f>
        <v>130000</v>
      </c>
      <c r="H95" s="137">
        <f t="shared" si="15"/>
        <v>100000</v>
      </c>
      <c r="I95" s="137">
        <f t="shared" si="15"/>
        <v>100000</v>
      </c>
    </row>
    <row r="96" spans="1:9" ht="15.75" outlineLevel="7">
      <c r="A96" s="136">
        <v>83</v>
      </c>
      <c r="B96" s="140" t="s">
        <v>153</v>
      </c>
      <c r="C96" s="134" t="s">
        <v>31</v>
      </c>
      <c r="D96" s="134" t="s">
        <v>53</v>
      </c>
      <c r="E96" s="134" t="s">
        <v>497</v>
      </c>
      <c r="F96" s="134" t="s">
        <v>129</v>
      </c>
      <c r="G96" s="137">
        <f>G97</f>
        <v>130000</v>
      </c>
      <c r="H96" s="137">
        <f t="shared" si="15"/>
        <v>100000</v>
      </c>
      <c r="I96" s="137">
        <f t="shared" si="15"/>
        <v>100000</v>
      </c>
    </row>
    <row r="97" spans="1:9" ht="15.75" outlineLevel="7">
      <c r="A97" s="131">
        <v>84</v>
      </c>
      <c r="B97" s="140" t="s">
        <v>154</v>
      </c>
      <c r="C97" s="134" t="s">
        <v>31</v>
      </c>
      <c r="D97" s="134" t="s">
        <v>53</v>
      </c>
      <c r="E97" s="134" t="s">
        <v>497</v>
      </c>
      <c r="F97" s="134" t="s">
        <v>106</v>
      </c>
      <c r="G97" s="137">
        <v>130000</v>
      </c>
      <c r="H97" s="137">
        <v>100000</v>
      </c>
      <c r="I97" s="137">
        <v>100000</v>
      </c>
    </row>
    <row r="98" spans="1:9" ht="15.75" outlineLevel="4">
      <c r="A98" s="136">
        <v>85</v>
      </c>
      <c r="B98" s="140" t="s">
        <v>118</v>
      </c>
      <c r="C98" s="134" t="s">
        <v>31</v>
      </c>
      <c r="D98" s="134" t="s">
        <v>53</v>
      </c>
      <c r="E98" s="134" t="s">
        <v>145</v>
      </c>
      <c r="F98" s="134" t="s">
        <v>103</v>
      </c>
      <c r="G98" s="137">
        <f aca="true" t="shared" si="16" ref="G98:I99">G99</f>
        <v>98230</v>
      </c>
      <c r="H98" s="137">
        <f t="shared" si="16"/>
        <v>87100</v>
      </c>
      <c r="I98" s="137">
        <f t="shared" si="16"/>
        <v>87100</v>
      </c>
    </row>
    <row r="99" spans="1:9" ht="31.5" outlineLevel="5">
      <c r="A99" s="131">
        <v>86</v>
      </c>
      <c r="B99" s="140" t="s">
        <v>117</v>
      </c>
      <c r="C99" s="134" t="s">
        <v>31</v>
      </c>
      <c r="D99" s="134" t="s">
        <v>53</v>
      </c>
      <c r="E99" s="134" t="s">
        <v>151</v>
      </c>
      <c r="F99" s="134" t="s">
        <v>103</v>
      </c>
      <c r="G99" s="137">
        <f t="shared" si="16"/>
        <v>98230</v>
      </c>
      <c r="H99" s="137">
        <f t="shared" si="16"/>
        <v>87100</v>
      </c>
      <c r="I99" s="137">
        <f t="shared" si="16"/>
        <v>87100</v>
      </c>
    </row>
    <row r="100" spans="1:9" ht="47.25" outlineLevel="7">
      <c r="A100" s="136">
        <v>87</v>
      </c>
      <c r="B100" s="140" t="s">
        <v>9</v>
      </c>
      <c r="C100" s="134" t="s">
        <v>31</v>
      </c>
      <c r="D100" s="134" t="s">
        <v>53</v>
      </c>
      <c r="E100" s="134" t="s">
        <v>161</v>
      </c>
      <c r="F100" s="134" t="s">
        <v>103</v>
      </c>
      <c r="G100" s="137">
        <f>G101+G103</f>
        <v>98230</v>
      </c>
      <c r="H100" s="137">
        <f>H101+H103</f>
        <v>87100</v>
      </c>
      <c r="I100" s="137">
        <f>I101+I103</f>
        <v>87100</v>
      </c>
    </row>
    <row r="101" spans="1:9" ht="47.25" outlineLevel="5">
      <c r="A101" s="131">
        <v>88</v>
      </c>
      <c r="B101" s="140" t="s">
        <v>124</v>
      </c>
      <c r="C101" s="134" t="s">
        <v>31</v>
      </c>
      <c r="D101" s="134" t="s">
        <v>53</v>
      </c>
      <c r="E101" s="134" t="s">
        <v>161</v>
      </c>
      <c r="F101" s="134" t="s">
        <v>104</v>
      </c>
      <c r="G101" s="137">
        <f>G102</f>
        <v>72830</v>
      </c>
      <c r="H101" s="137">
        <f>H102</f>
        <v>61700</v>
      </c>
      <c r="I101" s="137">
        <f>I102</f>
        <v>61700</v>
      </c>
    </row>
    <row r="102" spans="1:9" ht="15.75" outlineLevel="7">
      <c r="A102" s="136">
        <v>89</v>
      </c>
      <c r="B102" s="140" t="s">
        <v>125</v>
      </c>
      <c r="C102" s="134" t="s">
        <v>31</v>
      </c>
      <c r="D102" s="134" t="s">
        <v>53</v>
      </c>
      <c r="E102" s="134" t="s">
        <v>161</v>
      </c>
      <c r="F102" s="134" t="s">
        <v>109</v>
      </c>
      <c r="G102" s="137">
        <v>72830</v>
      </c>
      <c r="H102" s="137">
        <v>61700</v>
      </c>
      <c r="I102" s="137">
        <v>61700</v>
      </c>
    </row>
    <row r="103" spans="1:9" ht="15.75" outlineLevel="5">
      <c r="A103" s="131">
        <v>90</v>
      </c>
      <c r="B103" s="140" t="s">
        <v>153</v>
      </c>
      <c r="C103" s="134" t="s">
        <v>31</v>
      </c>
      <c r="D103" s="134" t="s">
        <v>53</v>
      </c>
      <c r="E103" s="134" t="s">
        <v>161</v>
      </c>
      <c r="F103" s="134" t="s">
        <v>129</v>
      </c>
      <c r="G103" s="137">
        <f>G104</f>
        <v>25400</v>
      </c>
      <c r="H103" s="137">
        <f>H104</f>
        <v>25400</v>
      </c>
      <c r="I103" s="137">
        <f>I104</f>
        <v>25400</v>
      </c>
    </row>
    <row r="104" spans="1:9" ht="15.75" outlineLevel="7">
      <c r="A104" s="136">
        <v>91</v>
      </c>
      <c r="B104" s="140" t="s">
        <v>154</v>
      </c>
      <c r="C104" s="134" t="s">
        <v>31</v>
      </c>
      <c r="D104" s="134" t="s">
        <v>53</v>
      </c>
      <c r="E104" s="134" t="s">
        <v>161</v>
      </c>
      <c r="F104" s="134" t="s">
        <v>106</v>
      </c>
      <c r="G104" s="137">
        <v>25400</v>
      </c>
      <c r="H104" s="137">
        <v>25400</v>
      </c>
      <c r="I104" s="137">
        <v>25400</v>
      </c>
    </row>
    <row r="105" spans="1:9" ht="15.75" outlineLevel="7">
      <c r="A105" s="131">
        <v>92</v>
      </c>
      <c r="B105" s="140" t="s">
        <v>120</v>
      </c>
      <c r="C105" s="134" t="s">
        <v>31</v>
      </c>
      <c r="D105" s="134" t="s">
        <v>53</v>
      </c>
      <c r="E105" s="134" t="s">
        <v>158</v>
      </c>
      <c r="F105" s="134"/>
      <c r="G105" s="137">
        <f>G106</f>
        <v>50400</v>
      </c>
      <c r="H105" s="137">
        <f aca="true" t="shared" si="17" ref="H105:I108">H106</f>
        <v>0</v>
      </c>
      <c r="I105" s="137">
        <f t="shared" si="17"/>
        <v>0</v>
      </c>
    </row>
    <row r="106" spans="1:9" ht="15.75" outlineLevel="7">
      <c r="A106" s="136">
        <v>93</v>
      </c>
      <c r="B106" s="140" t="s">
        <v>91</v>
      </c>
      <c r="C106" s="134" t="s">
        <v>31</v>
      </c>
      <c r="D106" s="134" t="s">
        <v>53</v>
      </c>
      <c r="E106" s="134" t="s">
        <v>164</v>
      </c>
      <c r="F106" s="134"/>
      <c r="G106" s="137">
        <f>G107</f>
        <v>50400</v>
      </c>
      <c r="H106" s="137">
        <f t="shared" si="17"/>
        <v>0</v>
      </c>
      <c r="I106" s="137">
        <f t="shared" si="17"/>
        <v>0</v>
      </c>
    </row>
    <row r="107" spans="1:9" ht="15.75" outlineLevel="7">
      <c r="A107" s="131">
        <v>94</v>
      </c>
      <c r="B107" s="140" t="s">
        <v>91</v>
      </c>
      <c r="C107" s="134" t="s">
        <v>31</v>
      </c>
      <c r="D107" s="134" t="s">
        <v>53</v>
      </c>
      <c r="E107" s="134" t="s">
        <v>165</v>
      </c>
      <c r="F107" s="134"/>
      <c r="G107" s="137">
        <f>G108</f>
        <v>50400</v>
      </c>
      <c r="H107" s="137">
        <f t="shared" si="17"/>
        <v>0</v>
      </c>
      <c r="I107" s="137">
        <f t="shared" si="17"/>
        <v>0</v>
      </c>
    </row>
    <row r="108" spans="1:9" ht="15.75" outlineLevel="7">
      <c r="A108" s="136">
        <v>95</v>
      </c>
      <c r="B108" s="140" t="s">
        <v>153</v>
      </c>
      <c r="C108" s="134" t="s">
        <v>31</v>
      </c>
      <c r="D108" s="134" t="s">
        <v>53</v>
      </c>
      <c r="E108" s="134" t="s">
        <v>165</v>
      </c>
      <c r="F108" s="134" t="s">
        <v>129</v>
      </c>
      <c r="G108" s="137">
        <f>G109</f>
        <v>50400</v>
      </c>
      <c r="H108" s="137">
        <f t="shared" si="17"/>
        <v>0</v>
      </c>
      <c r="I108" s="137">
        <f t="shared" si="17"/>
        <v>0</v>
      </c>
    </row>
    <row r="109" spans="1:9" ht="15.75" outlineLevel="7">
      <c r="A109" s="131">
        <v>96</v>
      </c>
      <c r="B109" s="140" t="s">
        <v>154</v>
      </c>
      <c r="C109" s="134" t="s">
        <v>31</v>
      </c>
      <c r="D109" s="134" t="s">
        <v>53</v>
      </c>
      <c r="E109" s="134" t="s">
        <v>165</v>
      </c>
      <c r="F109" s="134" t="s">
        <v>106</v>
      </c>
      <c r="G109" s="137">
        <v>50400</v>
      </c>
      <c r="H109" s="137">
        <v>0</v>
      </c>
      <c r="I109" s="137">
        <v>0</v>
      </c>
    </row>
    <row r="110" spans="1:9" ht="15.75" outlineLevel="4">
      <c r="A110" s="136">
        <v>97</v>
      </c>
      <c r="B110" s="140" t="s">
        <v>58</v>
      </c>
      <c r="C110" s="134" t="s">
        <v>31</v>
      </c>
      <c r="D110" s="134" t="s">
        <v>59</v>
      </c>
      <c r="E110" s="134" t="s">
        <v>103</v>
      </c>
      <c r="F110" s="134" t="s">
        <v>103</v>
      </c>
      <c r="G110" s="137">
        <f>G111</f>
        <v>2644316</v>
      </c>
      <c r="H110" s="137">
        <f aca="true" t="shared" si="18" ref="H110:I112">H111</f>
        <v>1797800</v>
      </c>
      <c r="I110" s="137">
        <f t="shared" si="18"/>
        <v>1797800</v>
      </c>
    </row>
    <row r="111" spans="1:9" ht="15.75" outlineLevel="2">
      <c r="A111" s="131">
        <v>98</v>
      </c>
      <c r="B111" s="140" t="s">
        <v>35</v>
      </c>
      <c r="C111" s="134" t="s">
        <v>31</v>
      </c>
      <c r="D111" s="134" t="s">
        <v>61</v>
      </c>
      <c r="E111" s="134" t="s">
        <v>103</v>
      </c>
      <c r="F111" s="134" t="s">
        <v>103</v>
      </c>
      <c r="G111" s="137">
        <f>G112</f>
        <v>2644316</v>
      </c>
      <c r="H111" s="137">
        <f t="shared" si="18"/>
        <v>1797800</v>
      </c>
      <c r="I111" s="137">
        <f t="shared" si="18"/>
        <v>1797800</v>
      </c>
    </row>
    <row r="112" spans="1:9" ht="15.75" outlineLevel="3">
      <c r="A112" s="136">
        <v>99</v>
      </c>
      <c r="B112" s="140" t="s">
        <v>464</v>
      </c>
      <c r="C112" s="134" t="s">
        <v>31</v>
      </c>
      <c r="D112" s="134" t="s">
        <v>61</v>
      </c>
      <c r="E112" s="134" t="s">
        <v>163</v>
      </c>
      <c r="F112" s="134" t="s">
        <v>103</v>
      </c>
      <c r="G112" s="137">
        <f>G113</f>
        <v>2644316</v>
      </c>
      <c r="H112" s="137">
        <f t="shared" si="18"/>
        <v>1797800</v>
      </c>
      <c r="I112" s="137">
        <f t="shared" si="18"/>
        <v>1797800</v>
      </c>
    </row>
    <row r="113" spans="1:9" ht="15.75" outlineLevel="4">
      <c r="A113" s="131">
        <v>100</v>
      </c>
      <c r="B113" s="140" t="s">
        <v>7</v>
      </c>
      <c r="C113" s="134" t="s">
        <v>31</v>
      </c>
      <c r="D113" s="134" t="s">
        <v>61</v>
      </c>
      <c r="E113" s="134" t="s">
        <v>430</v>
      </c>
      <c r="F113" s="134" t="s">
        <v>103</v>
      </c>
      <c r="G113" s="137">
        <f>G115+G118</f>
        <v>2644316</v>
      </c>
      <c r="H113" s="137">
        <f>H115+H118</f>
        <v>1797800</v>
      </c>
      <c r="I113" s="137">
        <f>I115+I118</f>
        <v>1797800</v>
      </c>
    </row>
    <row r="114" spans="1:9" ht="31.5" outlineLevel="4">
      <c r="A114" s="136">
        <v>101</v>
      </c>
      <c r="B114" s="154" t="s">
        <v>434</v>
      </c>
      <c r="C114" s="155" t="s">
        <v>31</v>
      </c>
      <c r="D114" s="155" t="s">
        <v>61</v>
      </c>
      <c r="E114" s="155" t="s">
        <v>433</v>
      </c>
      <c r="F114" s="155"/>
      <c r="G114" s="156">
        <f aca="true" t="shared" si="19" ref="G114:I116">G115</f>
        <v>0</v>
      </c>
      <c r="H114" s="156">
        <f t="shared" si="19"/>
        <v>123000</v>
      </c>
      <c r="I114" s="156">
        <f t="shared" si="19"/>
        <v>123000</v>
      </c>
    </row>
    <row r="115" spans="1:9" ht="47.25" outlineLevel="5">
      <c r="A115" s="131">
        <v>102</v>
      </c>
      <c r="B115" s="140" t="s">
        <v>468</v>
      </c>
      <c r="C115" s="134" t="s">
        <v>31</v>
      </c>
      <c r="D115" s="134" t="s">
        <v>61</v>
      </c>
      <c r="E115" s="134" t="s">
        <v>436</v>
      </c>
      <c r="F115" s="134" t="s">
        <v>103</v>
      </c>
      <c r="G115" s="137">
        <f t="shared" si="19"/>
        <v>0</v>
      </c>
      <c r="H115" s="137">
        <f t="shared" si="19"/>
        <v>123000</v>
      </c>
      <c r="I115" s="137">
        <f t="shared" si="19"/>
        <v>123000</v>
      </c>
    </row>
    <row r="116" spans="1:9" ht="15.75" outlineLevel="1">
      <c r="A116" s="136">
        <v>103</v>
      </c>
      <c r="B116" s="140" t="s">
        <v>153</v>
      </c>
      <c r="C116" s="134" t="s">
        <v>31</v>
      </c>
      <c r="D116" s="134" t="s">
        <v>61</v>
      </c>
      <c r="E116" s="134" t="s">
        <v>436</v>
      </c>
      <c r="F116" s="134" t="s">
        <v>129</v>
      </c>
      <c r="G116" s="137">
        <f t="shared" si="19"/>
        <v>0</v>
      </c>
      <c r="H116" s="137">
        <f t="shared" si="19"/>
        <v>123000</v>
      </c>
      <c r="I116" s="137">
        <f t="shared" si="19"/>
        <v>123000</v>
      </c>
    </row>
    <row r="117" spans="1:9" ht="15.75" outlineLevel="2">
      <c r="A117" s="131">
        <v>104</v>
      </c>
      <c r="B117" s="140" t="s">
        <v>154</v>
      </c>
      <c r="C117" s="134" t="s">
        <v>31</v>
      </c>
      <c r="D117" s="134" t="s">
        <v>61</v>
      </c>
      <c r="E117" s="134" t="s">
        <v>436</v>
      </c>
      <c r="F117" s="134" t="s">
        <v>106</v>
      </c>
      <c r="G117" s="137">
        <v>0</v>
      </c>
      <c r="H117" s="137">
        <v>123000</v>
      </c>
      <c r="I117" s="137">
        <v>123000</v>
      </c>
    </row>
    <row r="118" spans="1:9" ht="63" outlineLevel="2">
      <c r="A118" s="136">
        <v>105</v>
      </c>
      <c r="B118" s="140" t="s">
        <v>621</v>
      </c>
      <c r="C118" s="134" t="s">
        <v>31</v>
      </c>
      <c r="D118" s="134" t="s">
        <v>61</v>
      </c>
      <c r="E118" s="134" t="s">
        <v>622</v>
      </c>
      <c r="F118" s="134"/>
      <c r="G118" s="137">
        <f aca="true" t="shared" si="20" ref="G118:I119">G119</f>
        <v>2644316</v>
      </c>
      <c r="H118" s="137">
        <f t="shared" si="20"/>
        <v>1674800</v>
      </c>
      <c r="I118" s="137">
        <f t="shared" si="20"/>
        <v>1674800</v>
      </c>
    </row>
    <row r="119" spans="1:9" ht="15.75" outlineLevel="2">
      <c r="A119" s="131">
        <v>106</v>
      </c>
      <c r="B119" s="140" t="s">
        <v>153</v>
      </c>
      <c r="C119" s="134" t="s">
        <v>31</v>
      </c>
      <c r="D119" s="134" t="s">
        <v>61</v>
      </c>
      <c r="E119" s="134" t="s">
        <v>622</v>
      </c>
      <c r="F119" s="134" t="s">
        <v>129</v>
      </c>
      <c r="G119" s="137">
        <f t="shared" si="20"/>
        <v>2644316</v>
      </c>
      <c r="H119" s="137">
        <f t="shared" si="20"/>
        <v>1674800</v>
      </c>
      <c r="I119" s="137">
        <f t="shared" si="20"/>
        <v>1674800</v>
      </c>
    </row>
    <row r="120" spans="1:9" ht="15.75" outlineLevel="2">
      <c r="A120" s="136">
        <v>107</v>
      </c>
      <c r="B120" s="140" t="s">
        <v>154</v>
      </c>
      <c r="C120" s="134" t="s">
        <v>31</v>
      </c>
      <c r="D120" s="134" t="s">
        <v>61</v>
      </c>
      <c r="E120" s="134" t="s">
        <v>622</v>
      </c>
      <c r="F120" s="134" t="s">
        <v>106</v>
      </c>
      <c r="G120" s="137">
        <v>2644316</v>
      </c>
      <c r="H120" s="137">
        <v>1674800</v>
      </c>
      <c r="I120" s="137">
        <v>1674800</v>
      </c>
    </row>
    <row r="121" spans="1:9" ht="15.75" outlineLevel="1">
      <c r="A121" s="131">
        <v>108</v>
      </c>
      <c r="B121" s="140" t="s">
        <v>65</v>
      </c>
      <c r="C121" s="134" t="s">
        <v>31</v>
      </c>
      <c r="D121" s="134" t="s">
        <v>66</v>
      </c>
      <c r="E121" s="134" t="s">
        <v>103</v>
      </c>
      <c r="F121" s="134" t="s">
        <v>103</v>
      </c>
      <c r="G121" s="137">
        <f>G122+G162</f>
        <v>63587755.11</v>
      </c>
      <c r="H121" s="137">
        <f>H122+H162</f>
        <v>24729465.29</v>
      </c>
      <c r="I121" s="137">
        <f>I122+I162</f>
        <v>23983690.29</v>
      </c>
    </row>
    <row r="122" spans="1:9" ht="15.75" outlineLevel="7">
      <c r="A122" s="136">
        <v>109</v>
      </c>
      <c r="B122" s="140" t="s">
        <v>36</v>
      </c>
      <c r="C122" s="134" t="s">
        <v>31</v>
      </c>
      <c r="D122" s="134" t="s">
        <v>73</v>
      </c>
      <c r="E122" s="134" t="s">
        <v>103</v>
      </c>
      <c r="F122" s="134" t="s">
        <v>103</v>
      </c>
      <c r="G122" s="137">
        <f>G123</f>
        <v>63527755.11</v>
      </c>
      <c r="H122" s="137">
        <f>H123</f>
        <v>24669465.29</v>
      </c>
      <c r="I122" s="137">
        <f>I123</f>
        <v>23923690.29</v>
      </c>
    </row>
    <row r="123" spans="1:10" ht="15.75" outlineLevel="5">
      <c r="A123" s="131">
        <v>110</v>
      </c>
      <c r="B123" s="140" t="s">
        <v>464</v>
      </c>
      <c r="C123" s="134" t="s">
        <v>31</v>
      </c>
      <c r="D123" s="134" t="s">
        <v>73</v>
      </c>
      <c r="E123" s="134" t="s">
        <v>163</v>
      </c>
      <c r="F123" s="134" t="s">
        <v>103</v>
      </c>
      <c r="G123" s="137">
        <f aca="true" t="shared" si="21" ref="G123:I124">G124</f>
        <v>63527755.11</v>
      </c>
      <c r="H123" s="137">
        <f t="shared" si="21"/>
        <v>24669465.29</v>
      </c>
      <c r="I123" s="137">
        <f t="shared" si="21"/>
        <v>23923690.29</v>
      </c>
      <c r="J123" s="34"/>
    </row>
    <row r="124" spans="1:9" ht="15.75" outlineLevel="7">
      <c r="A124" s="136">
        <v>111</v>
      </c>
      <c r="B124" s="140" t="s">
        <v>7</v>
      </c>
      <c r="C124" s="134" t="s">
        <v>31</v>
      </c>
      <c r="D124" s="134" t="s">
        <v>73</v>
      </c>
      <c r="E124" s="134" t="s">
        <v>430</v>
      </c>
      <c r="F124" s="134" t="s">
        <v>103</v>
      </c>
      <c r="G124" s="137">
        <f t="shared" si="21"/>
        <v>63527755.11</v>
      </c>
      <c r="H124" s="137">
        <f t="shared" si="21"/>
        <v>24669465.29</v>
      </c>
      <c r="I124" s="137">
        <f t="shared" si="21"/>
        <v>23923690.29</v>
      </c>
    </row>
    <row r="125" spans="1:9" ht="15.75" outlineLevel="7">
      <c r="A125" s="131">
        <v>112</v>
      </c>
      <c r="B125" s="154" t="s">
        <v>438</v>
      </c>
      <c r="C125" s="155" t="s">
        <v>31</v>
      </c>
      <c r="D125" s="155" t="s">
        <v>73</v>
      </c>
      <c r="E125" s="155" t="s">
        <v>437</v>
      </c>
      <c r="F125" s="155"/>
      <c r="G125" s="156">
        <f>G126+G132+G135+G138+G144+G147+G156+G129+G141+G150+G153+G159</f>
        <v>63527755.11</v>
      </c>
      <c r="H125" s="156">
        <f>H126+H132+H135+H138+H144+H147+H156+H129</f>
        <v>24669465.29</v>
      </c>
      <c r="I125" s="156">
        <f>I126+I132+I135+I138+I144+I147+I156+I129</f>
        <v>23923690.29</v>
      </c>
    </row>
    <row r="126" spans="1:9" ht="47.25" outlineLevel="7">
      <c r="A126" s="136">
        <v>113</v>
      </c>
      <c r="B126" s="140" t="s">
        <v>469</v>
      </c>
      <c r="C126" s="134" t="s">
        <v>31</v>
      </c>
      <c r="D126" s="134" t="s">
        <v>73</v>
      </c>
      <c r="E126" s="134" t="s">
        <v>439</v>
      </c>
      <c r="F126" s="134"/>
      <c r="G126" s="137">
        <f aca="true" t="shared" si="22" ref="G126:I127">G127</f>
        <v>3629610.25</v>
      </c>
      <c r="H126" s="137">
        <f t="shared" si="22"/>
        <v>5239657.29</v>
      </c>
      <c r="I126" s="137">
        <f t="shared" si="22"/>
        <v>4493882.29</v>
      </c>
    </row>
    <row r="127" spans="1:9" ht="15.75" outlineLevel="7">
      <c r="A127" s="131">
        <v>114</v>
      </c>
      <c r="B127" s="140" t="s">
        <v>153</v>
      </c>
      <c r="C127" s="134" t="s">
        <v>31</v>
      </c>
      <c r="D127" s="134" t="s">
        <v>73</v>
      </c>
      <c r="E127" s="134" t="s">
        <v>439</v>
      </c>
      <c r="F127" s="134" t="s">
        <v>129</v>
      </c>
      <c r="G127" s="137">
        <f t="shared" si="22"/>
        <v>3629610.25</v>
      </c>
      <c r="H127" s="137">
        <f t="shared" si="22"/>
        <v>5239657.29</v>
      </c>
      <c r="I127" s="137">
        <f t="shared" si="22"/>
        <v>4493882.29</v>
      </c>
    </row>
    <row r="128" spans="1:9" ht="15.75" outlineLevel="7">
      <c r="A128" s="136">
        <v>115</v>
      </c>
      <c r="B128" s="140" t="s">
        <v>154</v>
      </c>
      <c r="C128" s="134" t="s">
        <v>31</v>
      </c>
      <c r="D128" s="134" t="s">
        <v>73</v>
      </c>
      <c r="E128" s="134" t="s">
        <v>439</v>
      </c>
      <c r="F128" s="134" t="s">
        <v>106</v>
      </c>
      <c r="G128" s="137">
        <v>3629610.25</v>
      </c>
      <c r="H128" s="137">
        <f>5769391.29+666-530400</f>
        <v>5239657.29</v>
      </c>
      <c r="I128" s="137">
        <f>5023616.29+666-530400</f>
        <v>4493882.29</v>
      </c>
    </row>
    <row r="129" spans="1:9" ht="47.25" outlineLevel="7">
      <c r="A129" s="131">
        <v>116</v>
      </c>
      <c r="B129" s="140" t="s">
        <v>586</v>
      </c>
      <c r="C129" s="134" t="s">
        <v>31</v>
      </c>
      <c r="D129" s="134" t="s">
        <v>73</v>
      </c>
      <c r="E129" s="134" t="s">
        <v>585</v>
      </c>
      <c r="F129" s="134"/>
      <c r="G129" s="137">
        <f aca="true" t="shared" si="23" ref="G129:I130">G130</f>
        <v>4383896.14</v>
      </c>
      <c r="H129" s="137">
        <f t="shared" si="23"/>
        <v>0</v>
      </c>
      <c r="I129" s="137">
        <f t="shared" si="23"/>
        <v>0</v>
      </c>
    </row>
    <row r="130" spans="1:9" ht="15.75" outlineLevel="7">
      <c r="A130" s="136">
        <v>117</v>
      </c>
      <c r="B130" s="140" t="s">
        <v>153</v>
      </c>
      <c r="C130" s="134" t="s">
        <v>31</v>
      </c>
      <c r="D130" s="134" t="s">
        <v>73</v>
      </c>
      <c r="E130" s="134" t="s">
        <v>585</v>
      </c>
      <c r="F130" s="134" t="s">
        <v>129</v>
      </c>
      <c r="G130" s="137">
        <f t="shared" si="23"/>
        <v>4383896.14</v>
      </c>
      <c r="H130" s="137">
        <f t="shared" si="23"/>
        <v>0</v>
      </c>
      <c r="I130" s="137">
        <f t="shared" si="23"/>
        <v>0</v>
      </c>
    </row>
    <row r="131" spans="1:9" ht="15.75" outlineLevel="7">
      <c r="A131" s="131">
        <v>118</v>
      </c>
      <c r="B131" s="140" t="s">
        <v>154</v>
      </c>
      <c r="C131" s="134" t="s">
        <v>31</v>
      </c>
      <c r="D131" s="134" t="s">
        <v>73</v>
      </c>
      <c r="E131" s="134" t="s">
        <v>585</v>
      </c>
      <c r="F131" s="134" t="s">
        <v>106</v>
      </c>
      <c r="G131" s="137">
        <v>4383896.14</v>
      </c>
      <c r="H131" s="137">
        <v>0</v>
      </c>
      <c r="I131" s="137">
        <v>0</v>
      </c>
    </row>
    <row r="132" spans="1:9" ht="47.25">
      <c r="A132" s="136">
        <v>119</v>
      </c>
      <c r="B132" s="140" t="s">
        <v>470</v>
      </c>
      <c r="C132" s="134" t="s">
        <v>31</v>
      </c>
      <c r="D132" s="134" t="s">
        <v>73</v>
      </c>
      <c r="E132" s="134" t="s">
        <v>440</v>
      </c>
      <c r="F132" s="134" t="s">
        <v>103</v>
      </c>
      <c r="G132" s="137">
        <f aca="true" t="shared" si="24" ref="G132:I133">G133</f>
        <v>1784232</v>
      </c>
      <c r="H132" s="137">
        <f t="shared" si="24"/>
        <v>2010331</v>
      </c>
      <c r="I132" s="137">
        <f t="shared" si="24"/>
        <v>2010331</v>
      </c>
    </row>
    <row r="133" spans="1:9" ht="15.75">
      <c r="A133" s="131">
        <v>120</v>
      </c>
      <c r="B133" s="140" t="s">
        <v>153</v>
      </c>
      <c r="C133" s="134" t="s">
        <v>31</v>
      </c>
      <c r="D133" s="134" t="s">
        <v>73</v>
      </c>
      <c r="E133" s="134" t="s">
        <v>440</v>
      </c>
      <c r="F133" s="134" t="s">
        <v>129</v>
      </c>
      <c r="G133" s="137">
        <f t="shared" si="24"/>
        <v>1784232</v>
      </c>
      <c r="H133" s="137">
        <f t="shared" si="24"/>
        <v>2010331</v>
      </c>
      <c r="I133" s="137">
        <f t="shared" si="24"/>
        <v>2010331</v>
      </c>
    </row>
    <row r="134" spans="1:9" ht="15.75">
      <c r="A134" s="136">
        <v>121</v>
      </c>
      <c r="B134" s="140" t="s">
        <v>154</v>
      </c>
      <c r="C134" s="134" t="s">
        <v>31</v>
      </c>
      <c r="D134" s="134" t="s">
        <v>73</v>
      </c>
      <c r="E134" s="134" t="s">
        <v>440</v>
      </c>
      <c r="F134" s="134" t="s">
        <v>106</v>
      </c>
      <c r="G134" s="137">
        <v>1784232</v>
      </c>
      <c r="H134" s="137">
        <v>2010331</v>
      </c>
      <c r="I134" s="137">
        <v>2010331</v>
      </c>
    </row>
    <row r="135" spans="1:9" ht="47.25">
      <c r="A135" s="131">
        <v>122</v>
      </c>
      <c r="B135" s="140" t="s">
        <v>471</v>
      </c>
      <c r="C135" s="134" t="s">
        <v>31</v>
      </c>
      <c r="D135" s="134" t="s">
        <v>73</v>
      </c>
      <c r="E135" s="134" t="s">
        <v>461</v>
      </c>
      <c r="F135" s="134"/>
      <c r="G135" s="137">
        <f aca="true" t="shared" si="25" ref="G135:I136">G136</f>
        <v>5248.72</v>
      </c>
      <c r="H135" s="137">
        <f t="shared" si="25"/>
        <v>5000</v>
      </c>
      <c r="I135" s="137">
        <f t="shared" si="25"/>
        <v>5000</v>
      </c>
    </row>
    <row r="136" spans="1:9" ht="15.75">
      <c r="A136" s="136">
        <v>123</v>
      </c>
      <c r="B136" s="140" t="s">
        <v>153</v>
      </c>
      <c r="C136" s="134" t="s">
        <v>31</v>
      </c>
      <c r="D136" s="134" t="s">
        <v>73</v>
      </c>
      <c r="E136" s="134" t="s">
        <v>461</v>
      </c>
      <c r="F136" s="134" t="s">
        <v>129</v>
      </c>
      <c r="G136" s="137">
        <f t="shared" si="25"/>
        <v>5248.72</v>
      </c>
      <c r="H136" s="137">
        <f t="shared" si="25"/>
        <v>5000</v>
      </c>
      <c r="I136" s="137">
        <f t="shared" si="25"/>
        <v>5000</v>
      </c>
    </row>
    <row r="137" spans="1:9" ht="15.75">
      <c r="A137" s="131">
        <v>124</v>
      </c>
      <c r="B137" s="140" t="s">
        <v>154</v>
      </c>
      <c r="C137" s="134" t="s">
        <v>31</v>
      </c>
      <c r="D137" s="134" t="s">
        <v>73</v>
      </c>
      <c r="E137" s="134" t="s">
        <v>461</v>
      </c>
      <c r="F137" s="134" t="s">
        <v>106</v>
      </c>
      <c r="G137" s="137">
        <v>5248.72</v>
      </c>
      <c r="H137" s="137">
        <v>5000</v>
      </c>
      <c r="I137" s="137">
        <v>5000</v>
      </c>
    </row>
    <row r="138" spans="1:9" ht="47.25">
      <c r="A138" s="136">
        <v>125</v>
      </c>
      <c r="B138" s="140" t="s">
        <v>509</v>
      </c>
      <c r="C138" s="134" t="s">
        <v>31</v>
      </c>
      <c r="D138" s="134" t="s">
        <v>73</v>
      </c>
      <c r="E138" s="134" t="s">
        <v>506</v>
      </c>
      <c r="F138" s="134" t="s">
        <v>103</v>
      </c>
      <c r="G138" s="137">
        <f aca="true" t="shared" si="26" ref="G138:I139">G139</f>
        <v>800000</v>
      </c>
      <c r="H138" s="137">
        <f t="shared" si="26"/>
        <v>800000</v>
      </c>
      <c r="I138" s="137">
        <f t="shared" si="26"/>
        <v>800000</v>
      </c>
    </row>
    <row r="139" spans="1:9" ht="15.75">
      <c r="A139" s="131">
        <v>126</v>
      </c>
      <c r="B139" s="140" t="s">
        <v>153</v>
      </c>
      <c r="C139" s="134" t="s">
        <v>31</v>
      </c>
      <c r="D139" s="134" t="s">
        <v>73</v>
      </c>
      <c r="E139" s="134" t="s">
        <v>506</v>
      </c>
      <c r="F139" s="134" t="s">
        <v>129</v>
      </c>
      <c r="G139" s="137">
        <f t="shared" si="26"/>
        <v>800000</v>
      </c>
      <c r="H139" s="137">
        <f t="shared" si="26"/>
        <v>800000</v>
      </c>
      <c r="I139" s="137">
        <f t="shared" si="26"/>
        <v>800000</v>
      </c>
    </row>
    <row r="140" spans="1:9" ht="15.75">
      <c r="A140" s="136">
        <v>127</v>
      </c>
      <c r="B140" s="140" t="s">
        <v>154</v>
      </c>
      <c r="C140" s="134" t="s">
        <v>31</v>
      </c>
      <c r="D140" s="134" t="s">
        <v>73</v>
      </c>
      <c r="E140" s="134" t="s">
        <v>506</v>
      </c>
      <c r="F140" s="134" t="s">
        <v>106</v>
      </c>
      <c r="G140" s="137">
        <v>800000</v>
      </c>
      <c r="H140" s="137">
        <v>800000</v>
      </c>
      <c r="I140" s="137">
        <v>800000</v>
      </c>
    </row>
    <row r="141" spans="1:9" ht="47.25">
      <c r="A141" s="131">
        <v>128</v>
      </c>
      <c r="B141" s="140" t="s">
        <v>624</v>
      </c>
      <c r="C141" s="134" t="s">
        <v>31</v>
      </c>
      <c r="D141" s="134" t="s">
        <v>73</v>
      </c>
      <c r="E141" s="134" t="s">
        <v>623</v>
      </c>
      <c r="F141" s="134"/>
      <c r="G141" s="137">
        <f aca="true" t="shared" si="27" ref="G141:I142">G142</f>
        <v>223260</v>
      </c>
      <c r="H141" s="137">
        <f t="shared" si="27"/>
        <v>0</v>
      </c>
      <c r="I141" s="137">
        <f t="shared" si="27"/>
        <v>0</v>
      </c>
    </row>
    <row r="142" spans="1:9" ht="15.75">
      <c r="A142" s="136">
        <v>129</v>
      </c>
      <c r="B142" s="140" t="s">
        <v>153</v>
      </c>
      <c r="C142" s="134" t="s">
        <v>31</v>
      </c>
      <c r="D142" s="134" t="s">
        <v>73</v>
      </c>
      <c r="E142" s="134" t="s">
        <v>623</v>
      </c>
      <c r="F142" s="134" t="s">
        <v>129</v>
      </c>
      <c r="G142" s="137">
        <f t="shared" si="27"/>
        <v>223260</v>
      </c>
      <c r="H142" s="137">
        <f t="shared" si="27"/>
        <v>0</v>
      </c>
      <c r="I142" s="137">
        <f t="shared" si="27"/>
        <v>0</v>
      </c>
    </row>
    <row r="143" spans="1:9" ht="15.75">
      <c r="A143" s="131">
        <v>130</v>
      </c>
      <c r="B143" s="140" t="s">
        <v>154</v>
      </c>
      <c r="C143" s="134" t="s">
        <v>31</v>
      </c>
      <c r="D143" s="134" t="s">
        <v>73</v>
      </c>
      <c r="E143" s="134" t="s">
        <v>623</v>
      </c>
      <c r="F143" s="134" t="s">
        <v>106</v>
      </c>
      <c r="G143" s="137">
        <v>223260</v>
      </c>
      <c r="H143" s="137">
        <v>0</v>
      </c>
      <c r="I143" s="137">
        <v>0</v>
      </c>
    </row>
    <row r="144" spans="1:9" ht="47.25">
      <c r="A144" s="136">
        <v>131</v>
      </c>
      <c r="B144" s="140" t="s">
        <v>510</v>
      </c>
      <c r="C144" s="134" t="s">
        <v>31</v>
      </c>
      <c r="D144" s="134" t="s">
        <v>73</v>
      </c>
      <c r="E144" s="134" t="s">
        <v>507</v>
      </c>
      <c r="F144" s="134"/>
      <c r="G144" s="137">
        <f aca="true" t="shared" si="28" ref="G144:I145">G145</f>
        <v>572528.1</v>
      </c>
      <c r="H144" s="137">
        <f t="shared" si="28"/>
        <v>400000</v>
      </c>
      <c r="I144" s="137">
        <f t="shared" si="28"/>
        <v>400000</v>
      </c>
    </row>
    <row r="145" spans="1:9" ht="15.75">
      <c r="A145" s="131">
        <v>132</v>
      </c>
      <c r="B145" s="140" t="s">
        <v>153</v>
      </c>
      <c r="C145" s="134" t="s">
        <v>31</v>
      </c>
      <c r="D145" s="134" t="s">
        <v>73</v>
      </c>
      <c r="E145" s="134" t="s">
        <v>507</v>
      </c>
      <c r="F145" s="134" t="s">
        <v>129</v>
      </c>
      <c r="G145" s="137">
        <f t="shared" si="28"/>
        <v>572528.1</v>
      </c>
      <c r="H145" s="137">
        <f t="shared" si="28"/>
        <v>400000</v>
      </c>
      <c r="I145" s="137">
        <f t="shared" si="28"/>
        <v>400000</v>
      </c>
    </row>
    <row r="146" spans="1:9" ht="15.75">
      <c r="A146" s="136">
        <v>133</v>
      </c>
      <c r="B146" s="140" t="s">
        <v>154</v>
      </c>
      <c r="C146" s="134" t="s">
        <v>31</v>
      </c>
      <c r="D146" s="134" t="s">
        <v>73</v>
      </c>
      <c r="E146" s="134" t="s">
        <v>507</v>
      </c>
      <c r="F146" s="134" t="s">
        <v>106</v>
      </c>
      <c r="G146" s="137">
        <v>572528.1</v>
      </c>
      <c r="H146" s="137">
        <v>400000</v>
      </c>
      <c r="I146" s="137">
        <v>400000</v>
      </c>
    </row>
    <row r="147" spans="1:9" ht="47.25">
      <c r="A147" s="131">
        <v>134</v>
      </c>
      <c r="B147" s="140" t="s">
        <v>511</v>
      </c>
      <c r="C147" s="134" t="s">
        <v>31</v>
      </c>
      <c r="D147" s="134" t="s">
        <v>73</v>
      </c>
      <c r="E147" s="134" t="s">
        <v>508</v>
      </c>
      <c r="F147" s="134" t="s">
        <v>103</v>
      </c>
      <c r="G147" s="137">
        <f aca="true" t="shared" si="29" ref="G147:I148">G148</f>
        <v>4694874.19</v>
      </c>
      <c r="H147" s="137">
        <f t="shared" si="29"/>
        <v>4438277</v>
      </c>
      <c r="I147" s="137">
        <f t="shared" si="29"/>
        <v>4438277</v>
      </c>
    </row>
    <row r="148" spans="1:9" ht="15.75">
      <c r="A148" s="136">
        <v>135</v>
      </c>
      <c r="B148" s="140" t="s">
        <v>153</v>
      </c>
      <c r="C148" s="134" t="s">
        <v>31</v>
      </c>
      <c r="D148" s="134" t="s">
        <v>73</v>
      </c>
      <c r="E148" s="134" t="s">
        <v>508</v>
      </c>
      <c r="F148" s="134" t="s">
        <v>129</v>
      </c>
      <c r="G148" s="137">
        <f t="shared" si="29"/>
        <v>4694874.19</v>
      </c>
      <c r="H148" s="137">
        <f t="shared" si="29"/>
        <v>4438277</v>
      </c>
      <c r="I148" s="137">
        <f t="shared" si="29"/>
        <v>4438277</v>
      </c>
    </row>
    <row r="149" spans="1:9" ht="15.75">
      <c r="A149" s="131">
        <v>136</v>
      </c>
      <c r="B149" s="140" t="s">
        <v>154</v>
      </c>
      <c r="C149" s="134" t="s">
        <v>31</v>
      </c>
      <c r="D149" s="134" t="s">
        <v>73</v>
      </c>
      <c r="E149" s="134" t="s">
        <v>508</v>
      </c>
      <c r="F149" s="134" t="s">
        <v>106</v>
      </c>
      <c r="G149" s="137">
        <v>4694874.19</v>
      </c>
      <c r="H149" s="137">
        <v>4438277</v>
      </c>
      <c r="I149" s="137">
        <v>4438277</v>
      </c>
    </row>
    <row r="150" spans="1:9" ht="63">
      <c r="A150" s="136">
        <v>137</v>
      </c>
      <c r="B150" s="140" t="s">
        <v>625</v>
      </c>
      <c r="C150" s="134" t="s">
        <v>31</v>
      </c>
      <c r="D150" s="134" t="s">
        <v>73</v>
      </c>
      <c r="E150" s="134" t="s">
        <v>626</v>
      </c>
      <c r="F150" s="134"/>
      <c r="G150" s="137">
        <f aca="true" t="shared" si="30" ref="G150:I151">G151</f>
        <v>22039756.51</v>
      </c>
      <c r="H150" s="137">
        <f t="shared" si="30"/>
        <v>0</v>
      </c>
      <c r="I150" s="137">
        <f t="shared" si="30"/>
        <v>0</v>
      </c>
    </row>
    <row r="151" spans="1:9" ht="15.75">
      <c r="A151" s="131">
        <v>138</v>
      </c>
      <c r="B151" s="140" t="s">
        <v>153</v>
      </c>
      <c r="C151" s="134" t="s">
        <v>31</v>
      </c>
      <c r="D151" s="134" t="s">
        <v>73</v>
      </c>
      <c r="E151" s="134" t="s">
        <v>626</v>
      </c>
      <c r="F151" s="134" t="s">
        <v>129</v>
      </c>
      <c r="G151" s="137">
        <f t="shared" si="30"/>
        <v>22039756.51</v>
      </c>
      <c r="H151" s="137">
        <f t="shared" si="30"/>
        <v>0</v>
      </c>
      <c r="I151" s="137">
        <f t="shared" si="30"/>
        <v>0</v>
      </c>
    </row>
    <row r="152" spans="1:9" ht="15.75">
      <c r="A152" s="136">
        <v>139</v>
      </c>
      <c r="B152" s="140" t="s">
        <v>154</v>
      </c>
      <c r="C152" s="134" t="s">
        <v>31</v>
      </c>
      <c r="D152" s="134" t="s">
        <v>73</v>
      </c>
      <c r="E152" s="134" t="s">
        <v>626</v>
      </c>
      <c r="F152" s="134" t="s">
        <v>106</v>
      </c>
      <c r="G152" s="137">
        <v>22039756.51</v>
      </c>
      <c r="H152" s="137">
        <v>0</v>
      </c>
      <c r="I152" s="137">
        <v>0</v>
      </c>
    </row>
    <row r="153" spans="1:9" ht="47.25">
      <c r="A153" s="131">
        <v>140</v>
      </c>
      <c r="B153" s="140" t="s">
        <v>627</v>
      </c>
      <c r="C153" s="134" t="s">
        <v>31</v>
      </c>
      <c r="D153" s="134" t="s">
        <v>73</v>
      </c>
      <c r="E153" s="134" t="s">
        <v>628</v>
      </c>
      <c r="F153" s="134"/>
      <c r="G153" s="137">
        <f aca="true" t="shared" si="31" ref="G153:I154">G154</f>
        <v>13343110.2</v>
      </c>
      <c r="H153" s="137">
        <f t="shared" si="31"/>
        <v>0</v>
      </c>
      <c r="I153" s="137">
        <f t="shared" si="31"/>
        <v>0</v>
      </c>
    </row>
    <row r="154" spans="1:9" ht="15.75">
      <c r="A154" s="136">
        <v>141</v>
      </c>
      <c r="B154" s="140" t="s">
        <v>153</v>
      </c>
      <c r="C154" s="134" t="s">
        <v>31</v>
      </c>
      <c r="D154" s="134" t="s">
        <v>73</v>
      </c>
      <c r="E154" s="134" t="s">
        <v>628</v>
      </c>
      <c r="F154" s="134" t="s">
        <v>129</v>
      </c>
      <c r="G154" s="137">
        <f t="shared" si="31"/>
        <v>13343110.2</v>
      </c>
      <c r="H154" s="137">
        <f t="shared" si="31"/>
        <v>0</v>
      </c>
      <c r="I154" s="137">
        <f t="shared" si="31"/>
        <v>0</v>
      </c>
    </row>
    <row r="155" spans="1:9" ht="15.75">
      <c r="A155" s="131">
        <v>142</v>
      </c>
      <c r="B155" s="140" t="s">
        <v>154</v>
      </c>
      <c r="C155" s="134" t="s">
        <v>31</v>
      </c>
      <c r="D155" s="134" t="s">
        <v>73</v>
      </c>
      <c r="E155" s="134" t="s">
        <v>628</v>
      </c>
      <c r="F155" s="134" t="s">
        <v>106</v>
      </c>
      <c r="G155" s="137">
        <v>13343110.2</v>
      </c>
      <c r="H155" s="137">
        <v>0</v>
      </c>
      <c r="I155" s="137">
        <v>0</v>
      </c>
    </row>
    <row r="156" spans="1:9" ht="47.25">
      <c r="A156" s="136">
        <v>143</v>
      </c>
      <c r="B156" s="140" t="s">
        <v>490</v>
      </c>
      <c r="C156" s="134" t="s">
        <v>31</v>
      </c>
      <c r="D156" s="134" t="s">
        <v>73</v>
      </c>
      <c r="E156" s="134" t="s">
        <v>491</v>
      </c>
      <c r="F156" s="134"/>
      <c r="G156" s="137">
        <f aca="true" t="shared" si="32" ref="G156:I157">G157</f>
        <v>11776200</v>
      </c>
      <c r="H156" s="137">
        <f t="shared" si="32"/>
        <v>11776200</v>
      </c>
      <c r="I156" s="137">
        <f t="shared" si="32"/>
        <v>11776200</v>
      </c>
    </row>
    <row r="157" spans="1:9" ht="15.75">
      <c r="A157" s="131">
        <v>144</v>
      </c>
      <c r="B157" s="140" t="s">
        <v>153</v>
      </c>
      <c r="C157" s="134" t="s">
        <v>31</v>
      </c>
      <c r="D157" s="134" t="s">
        <v>73</v>
      </c>
      <c r="E157" s="134" t="s">
        <v>491</v>
      </c>
      <c r="F157" s="134" t="s">
        <v>129</v>
      </c>
      <c r="G157" s="137">
        <f t="shared" si="32"/>
        <v>11776200</v>
      </c>
      <c r="H157" s="137">
        <f t="shared" si="32"/>
        <v>11776200</v>
      </c>
      <c r="I157" s="137">
        <f t="shared" si="32"/>
        <v>11776200</v>
      </c>
    </row>
    <row r="158" spans="1:9" ht="15.75">
      <c r="A158" s="136">
        <v>145</v>
      </c>
      <c r="B158" s="140" t="s">
        <v>154</v>
      </c>
      <c r="C158" s="134" t="s">
        <v>31</v>
      </c>
      <c r="D158" s="134" t="s">
        <v>73</v>
      </c>
      <c r="E158" s="134" t="s">
        <v>491</v>
      </c>
      <c r="F158" s="134" t="s">
        <v>106</v>
      </c>
      <c r="G158" s="137">
        <v>11776200</v>
      </c>
      <c r="H158" s="137">
        <v>11776200</v>
      </c>
      <c r="I158" s="137">
        <v>11776200</v>
      </c>
    </row>
    <row r="159" spans="1:9" ht="63">
      <c r="A159" s="131">
        <v>146</v>
      </c>
      <c r="B159" s="140" t="s">
        <v>671</v>
      </c>
      <c r="C159" s="134" t="s">
        <v>31</v>
      </c>
      <c r="D159" s="134" t="s">
        <v>73</v>
      </c>
      <c r="E159" s="134" t="s">
        <v>629</v>
      </c>
      <c r="F159" s="134"/>
      <c r="G159" s="137">
        <f aca="true" t="shared" si="33" ref="G159:I160">G160</f>
        <v>275039</v>
      </c>
      <c r="H159" s="137">
        <f t="shared" si="33"/>
        <v>0</v>
      </c>
      <c r="I159" s="137">
        <f t="shared" si="33"/>
        <v>0</v>
      </c>
    </row>
    <row r="160" spans="1:9" ht="15.75">
      <c r="A160" s="136">
        <v>147</v>
      </c>
      <c r="B160" s="140" t="s">
        <v>153</v>
      </c>
      <c r="C160" s="134" t="s">
        <v>31</v>
      </c>
      <c r="D160" s="134" t="s">
        <v>73</v>
      </c>
      <c r="E160" s="134" t="s">
        <v>629</v>
      </c>
      <c r="F160" s="134" t="s">
        <v>129</v>
      </c>
      <c r="G160" s="137">
        <f t="shared" si="33"/>
        <v>275039</v>
      </c>
      <c r="H160" s="137">
        <f t="shared" si="33"/>
        <v>0</v>
      </c>
      <c r="I160" s="137">
        <f t="shared" si="33"/>
        <v>0</v>
      </c>
    </row>
    <row r="161" spans="1:9" ht="15.75">
      <c r="A161" s="131">
        <v>148</v>
      </c>
      <c r="B161" s="140" t="s">
        <v>154</v>
      </c>
      <c r="C161" s="134" t="s">
        <v>31</v>
      </c>
      <c r="D161" s="134" t="s">
        <v>73</v>
      </c>
      <c r="E161" s="134" t="s">
        <v>629</v>
      </c>
      <c r="F161" s="134" t="s">
        <v>106</v>
      </c>
      <c r="G161" s="137">
        <v>275039</v>
      </c>
      <c r="H161" s="137">
        <v>0</v>
      </c>
      <c r="I161" s="137">
        <v>0</v>
      </c>
    </row>
    <row r="162" spans="1:9" ht="15.75">
      <c r="A162" s="136">
        <v>149</v>
      </c>
      <c r="B162" s="140" t="s">
        <v>332</v>
      </c>
      <c r="C162" s="134" t="s">
        <v>31</v>
      </c>
      <c r="D162" s="134" t="s">
        <v>331</v>
      </c>
      <c r="E162" s="134"/>
      <c r="F162" s="134"/>
      <c r="G162" s="137">
        <f aca="true" t="shared" si="34" ref="G162:I163">G163</f>
        <v>60000</v>
      </c>
      <c r="H162" s="137">
        <f t="shared" si="34"/>
        <v>60000</v>
      </c>
      <c r="I162" s="137">
        <f t="shared" si="34"/>
        <v>60000</v>
      </c>
    </row>
    <row r="163" spans="1:9" ht="15.75">
      <c r="A163" s="131">
        <v>150</v>
      </c>
      <c r="B163" s="140" t="s">
        <v>464</v>
      </c>
      <c r="C163" s="134" t="s">
        <v>31</v>
      </c>
      <c r="D163" s="134" t="s">
        <v>331</v>
      </c>
      <c r="E163" s="134" t="s">
        <v>163</v>
      </c>
      <c r="F163" s="134"/>
      <c r="G163" s="137">
        <f t="shared" si="34"/>
        <v>60000</v>
      </c>
      <c r="H163" s="137">
        <f t="shared" si="34"/>
        <v>60000</v>
      </c>
      <c r="I163" s="137">
        <f t="shared" si="34"/>
        <v>60000</v>
      </c>
    </row>
    <row r="164" spans="1:9" ht="15.75">
      <c r="A164" s="136">
        <v>151</v>
      </c>
      <c r="B164" s="140" t="s">
        <v>7</v>
      </c>
      <c r="C164" s="134" t="s">
        <v>31</v>
      </c>
      <c r="D164" s="134" t="s">
        <v>331</v>
      </c>
      <c r="E164" s="134" t="s">
        <v>430</v>
      </c>
      <c r="F164" s="134"/>
      <c r="G164" s="137">
        <f>G165+G169</f>
        <v>60000</v>
      </c>
      <c r="H164" s="137">
        <f>H165+H169</f>
        <v>60000</v>
      </c>
      <c r="I164" s="137">
        <f>I165+I169</f>
        <v>60000</v>
      </c>
    </row>
    <row r="165" spans="1:9" ht="15.75">
      <c r="A165" s="131">
        <v>152</v>
      </c>
      <c r="B165" s="157" t="s">
        <v>438</v>
      </c>
      <c r="C165" s="155" t="s">
        <v>31</v>
      </c>
      <c r="D165" s="155" t="s">
        <v>331</v>
      </c>
      <c r="E165" s="155" t="s">
        <v>437</v>
      </c>
      <c r="F165" s="155"/>
      <c r="G165" s="156">
        <f>G167</f>
        <v>30000</v>
      </c>
      <c r="H165" s="156">
        <f>H167</f>
        <v>60000</v>
      </c>
      <c r="I165" s="156">
        <f>I167</f>
        <v>60000</v>
      </c>
    </row>
    <row r="166" spans="1:9" ht="47.25">
      <c r="A166" s="136">
        <v>153</v>
      </c>
      <c r="B166" s="158" t="s">
        <v>513</v>
      </c>
      <c r="C166" s="134" t="s">
        <v>31</v>
      </c>
      <c r="D166" s="134" t="s">
        <v>331</v>
      </c>
      <c r="E166" s="134" t="s">
        <v>512</v>
      </c>
      <c r="F166" s="134"/>
      <c r="G166" s="137"/>
      <c r="H166" s="137"/>
      <c r="I166" s="137"/>
    </row>
    <row r="167" spans="1:9" ht="15.75">
      <c r="A167" s="131">
        <v>154</v>
      </c>
      <c r="B167" s="140" t="s">
        <v>153</v>
      </c>
      <c r="C167" s="134" t="s">
        <v>31</v>
      </c>
      <c r="D167" s="134" t="s">
        <v>331</v>
      </c>
      <c r="E167" s="134" t="s">
        <v>512</v>
      </c>
      <c r="F167" s="134" t="s">
        <v>129</v>
      </c>
      <c r="G167" s="137">
        <f>G168</f>
        <v>30000</v>
      </c>
      <c r="H167" s="137">
        <f>H168</f>
        <v>60000</v>
      </c>
      <c r="I167" s="137">
        <f>I168</f>
        <v>60000</v>
      </c>
    </row>
    <row r="168" spans="1:9" ht="15.75">
      <c r="A168" s="136">
        <v>155</v>
      </c>
      <c r="B168" s="140" t="s">
        <v>154</v>
      </c>
      <c r="C168" s="134" t="s">
        <v>31</v>
      </c>
      <c r="D168" s="134" t="s">
        <v>331</v>
      </c>
      <c r="E168" s="134" t="s">
        <v>512</v>
      </c>
      <c r="F168" s="134" t="s">
        <v>106</v>
      </c>
      <c r="G168" s="137">
        <v>30000</v>
      </c>
      <c r="H168" s="137">
        <v>60000</v>
      </c>
      <c r="I168" s="137">
        <v>60000</v>
      </c>
    </row>
    <row r="169" spans="1:9" ht="15.75">
      <c r="A169" s="131">
        <v>156</v>
      </c>
      <c r="B169" s="154" t="s">
        <v>441</v>
      </c>
      <c r="C169" s="155" t="s">
        <v>31</v>
      </c>
      <c r="D169" s="155" t="s">
        <v>331</v>
      </c>
      <c r="E169" s="155" t="s">
        <v>442</v>
      </c>
      <c r="F169" s="155"/>
      <c r="G169" s="156">
        <f>G170</f>
        <v>30000</v>
      </c>
      <c r="H169" s="156">
        <f aca="true" t="shared" si="35" ref="H169:I171">H170</f>
        <v>0</v>
      </c>
      <c r="I169" s="156">
        <f t="shared" si="35"/>
        <v>0</v>
      </c>
    </row>
    <row r="170" spans="1:9" ht="47.25">
      <c r="A170" s="136">
        <v>157</v>
      </c>
      <c r="B170" s="140" t="s">
        <v>630</v>
      </c>
      <c r="C170" s="134" t="s">
        <v>31</v>
      </c>
      <c r="D170" s="134" t="s">
        <v>331</v>
      </c>
      <c r="E170" s="134" t="s">
        <v>631</v>
      </c>
      <c r="F170" s="134"/>
      <c r="G170" s="137">
        <f>G171</f>
        <v>30000</v>
      </c>
      <c r="H170" s="137">
        <f t="shared" si="35"/>
        <v>0</v>
      </c>
      <c r="I170" s="137">
        <f t="shared" si="35"/>
        <v>0</v>
      </c>
    </row>
    <row r="171" spans="1:9" ht="15.75">
      <c r="A171" s="131">
        <v>158</v>
      </c>
      <c r="B171" s="140" t="s">
        <v>153</v>
      </c>
      <c r="C171" s="134" t="s">
        <v>31</v>
      </c>
      <c r="D171" s="134" t="s">
        <v>331</v>
      </c>
      <c r="E171" s="134" t="s">
        <v>631</v>
      </c>
      <c r="F171" s="134" t="s">
        <v>129</v>
      </c>
      <c r="G171" s="137">
        <f>G172</f>
        <v>30000</v>
      </c>
      <c r="H171" s="137">
        <f t="shared" si="35"/>
        <v>0</v>
      </c>
      <c r="I171" s="137">
        <f t="shared" si="35"/>
        <v>0</v>
      </c>
    </row>
    <row r="172" spans="1:9" ht="15.75">
      <c r="A172" s="136">
        <v>159</v>
      </c>
      <c r="B172" s="140" t="s">
        <v>154</v>
      </c>
      <c r="C172" s="134" t="s">
        <v>31</v>
      </c>
      <c r="D172" s="134" t="s">
        <v>331</v>
      </c>
      <c r="E172" s="134" t="s">
        <v>631</v>
      </c>
      <c r="F172" s="134" t="s">
        <v>106</v>
      </c>
      <c r="G172" s="137">
        <v>30000</v>
      </c>
      <c r="H172" s="137">
        <v>0</v>
      </c>
      <c r="I172" s="137">
        <v>0</v>
      </c>
    </row>
    <row r="173" spans="1:9" ht="15.75">
      <c r="A173" s="131">
        <v>160</v>
      </c>
      <c r="B173" s="140" t="s">
        <v>74</v>
      </c>
      <c r="C173" s="134" t="s">
        <v>31</v>
      </c>
      <c r="D173" s="134" t="s">
        <v>75</v>
      </c>
      <c r="E173" s="134" t="s">
        <v>103</v>
      </c>
      <c r="F173" s="134" t="s">
        <v>103</v>
      </c>
      <c r="G173" s="137">
        <f>G174+G184+G191</f>
        <v>7544041.16</v>
      </c>
      <c r="H173" s="137">
        <f>H174+H184+H191</f>
        <v>6229057.140000001</v>
      </c>
      <c r="I173" s="137">
        <f>I174+I184+I191</f>
        <v>6229057.140000001</v>
      </c>
    </row>
    <row r="174" spans="1:9" ht="15.75">
      <c r="A174" s="136">
        <v>161</v>
      </c>
      <c r="B174" s="140" t="s">
        <v>23</v>
      </c>
      <c r="C174" s="134" t="s">
        <v>31</v>
      </c>
      <c r="D174" s="134" t="s">
        <v>76</v>
      </c>
      <c r="E174" s="134" t="s">
        <v>103</v>
      </c>
      <c r="F174" s="134" t="s">
        <v>103</v>
      </c>
      <c r="G174" s="137">
        <f aca="true" t="shared" si="36" ref="G174:I176">G175</f>
        <v>2286723.36</v>
      </c>
      <c r="H174" s="137">
        <f t="shared" si="36"/>
        <v>2299247</v>
      </c>
      <c r="I174" s="137">
        <f t="shared" si="36"/>
        <v>2299247</v>
      </c>
    </row>
    <row r="175" spans="1:9" ht="15.75">
      <c r="A175" s="131">
        <v>162</v>
      </c>
      <c r="B175" s="140" t="s">
        <v>464</v>
      </c>
      <c r="C175" s="134" t="s">
        <v>31</v>
      </c>
      <c r="D175" s="134" t="s">
        <v>76</v>
      </c>
      <c r="E175" s="134" t="s">
        <v>163</v>
      </c>
      <c r="F175" s="134" t="s">
        <v>103</v>
      </c>
      <c r="G175" s="137">
        <f t="shared" si="36"/>
        <v>2286723.36</v>
      </c>
      <c r="H175" s="137">
        <f t="shared" si="36"/>
        <v>2299247</v>
      </c>
      <c r="I175" s="137">
        <f t="shared" si="36"/>
        <v>2299247</v>
      </c>
    </row>
    <row r="176" spans="1:9" ht="15.75">
      <c r="A176" s="136">
        <v>163</v>
      </c>
      <c r="B176" s="140" t="s">
        <v>7</v>
      </c>
      <c r="C176" s="134" t="s">
        <v>31</v>
      </c>
      <c r="D176" s="134" t="s">
        <v>76</v>
      </c>
      <c r="E176" s="134" t="s">
        <v>430</v>
      </c>
      <c r="F176" s="134" t="s">
        <v>103</v>
      </c>
      <c r="G176" s="137">
        <f>G177</f>
        <v>2286723.36</v>
      </c>
      <c r="H176" s="137">
        <f t="shared" si="36"/>
        <v>2299247</v>
      </c>
      <c r="I176" s="137">
        <f t="shared" si="36"/>
        <v>2299247</v>
      </c>
    </row>
    <row r="177" spans="1:9" ht="31.5">
      <c r="A177" s="131">
        <v>164</v>
      </c>
      <c r="B177" s="154" t="s">
        <v>432</v>
      </c>
      <c r="C177" s="155" t="s">
        <v>31</v>
      </c>
      <c r="D177" s="155" t="s">
        <v>76</v>
      </c>
      <c r="E177" s="155" t="s">
        <v>431</v>
      </c>
      <c r="F177" s="155"/>
      <c r="G177" s="156">
        <f>G182+G178</f>
        <v>2286723.36</v>
      </c>
      <c r="H177" s="156">
        <f>H182+H178</f>
        <v>2299247</v>
      </c>
      <c r="I177" s="156">
        <f>I182+I178</f>
        <v>2299247</v>
      </c>
    </row>
    <row r="178" spans="1:9" ht="47.25">
      <c r="A178" s="136">
        <v>165</v>
      </c>
      <c r="B178" s="140" t="s">
        <v>472</v>
      </c>
      <c r="C178" s="134" t="s">
        <v>31</v>
      </c>
      <c r="D178" s="134" t="s">
        <v>76</v>
      </c>
      <c r="E178" s="134" t="s">
        <v>463</v>
      </c>
      <c r="F178" s="134"/>
      <c r="G178" s="137">
        <f aca="true" t="shared" si="37" ref="G178:I179">G179</f>
        <v>2000000</v>
      </c>
      <c r="H178" s="137">
        <f t="shared" si="37"/>
        <v>2000000</v>
      </c>
      <c r="I178" s="137">
        <f t="shared" si="37"/>
        <v>2000000</v>
      </c>
    </row>
    <row r="179" spans="1:9" ht="15.75">
      <c r="A179" s="131">
        <v>166</v>
      </c>
      <c r="B179" s="140" t="s">
        <v>153</v>
      </c>
      <c r="C179" s="134" t="s">
        <v>31</v>
      </c>
      <c r="D179" s="134" t="s">
        <v>76</v>
      </c>
      <c r="E179" s="134" t="s">
        <v>463</v>
      </c>
      <c r="F179" s="134" t="s">
        <v>129</v>
      </c>
      <c r="G179" s="137">
        <f t="shared" si="37"/>
        <v>2000000</v>
      </c>
      <c r="H179" s="137">
        <f t="shared" si="37"/>
        <v>2000000</v>
      </c>
      <c r="I179" s="137">
        <f t="shared" si="37"/>
        <v>2000000</v>
      </c>
    </row>
    <row r="180" spans="1:9" ht="15.75">
      <c r="A180" s="136">
        <v>167</v>
      </c>
      <c r="B180" s="140" t="s">
        <v>154</v>
      </c>
      <c r="C180" s="134" t="s">
        <v>31</v>
      </c>
      <c r="D180" s="134" t="s">
        <v>76</v>
      </c>
      <c r="E180" s="134" t="s">
        <v>463</v>
      </c>
      <c r="F180" s="134" t="s">
        <v>106</v>
      </c>
      <c r="G180" s="137">
        <v>2000000</v>
      </c>
      <c r="H180" s="137">
        <v>2000000</v>
      </c>
      <c r="I180" s="137">
        <v>2000000</v>
      </c>
    </row>
    <row r="181" spans="1:9" ht="63">
      <c r="A181" s="131">
        <v>168</v>
      </c>
      <c r="B181" s="140" t="s">
        <v>473</v>
      </c>
      <c r="C181" s="134" t="s">
        <v>31</v>
      </c>
      <c r="D181" s="134" t="s">
        <v>76</v>
      </c>
      <c r="E181" s="134" t="s">
        <v>443</v>
      </c>
      <c r="F181" s="134"/>
      <c r="G181" s="137"/>
      <c r="H181" s="137"/>
      <c r="I181" s="137"/>
    </row>
    <row r="182" spans="1:9" ht="15.75">
      <c r="A182" s="136">
        <v>169</v>
      </c>
      <c r="B182" s="140" t="s">
        <v>153</v>
      </c>
      <c r="C182" s="134" t="s">
        <v>31</v>
      </c>
      <c r="D182" s="134" t="s">
        <v>76</v>
      </c>
      <c r="E182" s="134" t="s">
        <v>443</v>
      </c>
      <c r="F182" s="134" t="s">
        <v>129</v>
      </c>
      <c r="G182" s="137">
        <f>G183</f>
        <v>286723.36</v>
      </c>
      <c r="H182" s="137">
        <f>H183</f>
        <v>299247</v>
      </c>
      <c r="I182" s="137">
        <f>I183</f>
        <v>299247</v>
      </c>
    </row>
    <row r="183" spans="1:9" ht="15.75">
      <c r="A183" s="131">
        <v>170</v>
      </c>
      <c r="B183" s="140" t="s">
        <v>154</v>
      </c>
      <c r="C183" s="134" t="s">
        <v>31</v>
      </c>
      <c r="D183" s="134" t="s">
        <v>76</v>
      </c>
      <c r="E183" s="134" t="s">
        <v>443</v>
      </c>
      <c r="F183" s="134" t="s">
        <v>106</v>
      </c>
      <c r="G183" s="137">
        <v>286723.36</v>
      </c>
      <c r="H183" s="137">
        <v>299247</v>
      </c>
      <c r="I183" s="137">
        <v>299247</v>
      </c>
    </row>
    <row r="184" spans="1:9" ht="15.75">
      <c r="A184" s="136">
        <v>171</v>
      </c>
      <c r="B184" s="140" t="s">
        <v>21</v>
      </c>
      <c r="C184" s="134" t="s">
        <v>31</v>
      </c>
      <c r="D184" s="134" t="s">
        <v>77</v>
      </c>
      <c r="E184" s="134" t="s">
        <v>103</v>
      </c>
      <c r="F184" s="134" t="s">
        <v>103</v>
      </c>
      <c r="G184" s="137">
        <f aca="true" t="shared" si="38" ref="G184:I189">G185</f>
        <v>117433.8</v>
      </c>
      <c r="H184" s="137">
        <f t="shared" si="38"/>
        <v>118350.14</v>
      </c>
      <c r="I184" s="137">
        <f t="shared" si="38"/>
        <v>118350.14</v>
      </c>
    </row>
    <row r="185" spans="1:9" ht="15.75">
      <c r="A185" s="131">
        <v>172</v>
      </c>
      <c r="B185" s="140" t="s">
        <v>464</v>
      </c>
      <c r="C185" s="134" t="s">
        <v>31</v>
      </c>
      <c r="D185" s="134" t="s">
        <v>77</v>
      </c>
      <c r="E185" s="134" t="s">
        <v>163</v>
      </c>
      <c r="F185" s="134" t="s">
        <v>103</v>
      </c>
      <c r="G185" s="137">
        <f t="shared" si="38"/>
        <v>117433.8</v>
      </c>
      <c r="H185" s="137">
        <f t="shared" si="38"/>
        <v>118350.14</v>
      </c>
      <c r="I185" s="137">
        <f t="shared" si="38"/>
        <v>118350.14</v>
      </c>
    </row>
    <row r="186" spans="1:9" ht="15.75">
      <c r="A186" s="136">
        <v>173</v>
      </c>
      <c r="B186" s="140" t="s">
        <v>7</v>
      </c>
      <c r="C186" s="134" t="s">
        <v>31</v>
      </c>
      <c r="D186" s="134" t="s">
        <v>77</v>
      </c>
      <c r="E186" s="134" t="s">
        <v>430</v>
      </c>
      <c r="F186" s="134"/>
      <c r="G186" s="137">
        <f>G187</f>
        <v>117433.8</v>
      </c>
      <c r="H186" s="137">
        <f>H187</f>
        <v>118350.14</v>
      </c>
      <c r="I186" s="137">
        <f>I187</f>
        <v>118350.14</v>
      </c>
    </row>
    <row r="187" spans="1:9" ht="31.5">
      <c r="A187" s="131">
        <v>174</v>
      </c>
      <c r="B187" s="154" t="s">
        <v>432</v>
      </c>
      <c r="C187" s="155" t="s">
        <v>31</v>
      </c>
      <c r="D187" s="155" t="s">
        <v>77</v>
      </c>
      <c r="E187" s="155" t="s">
        <v>431</v>
      </c>
      <c r="F187" s="155"/>
      <c r="G187" s="156">
        <f t="shared" si="38"/>
        <v>117433.8</v>
      </c>
      <c r="H187" s="156">
        <f t="shared" si="38"/>
        <v>118350.14</v>
      </c>
      <c r="I187" s="156">
        <f t="shared" si="38"/>
        <v>118350.14</v>
      </c>
    </row>
    <row r="188" spans="1:9" ht="126">
      <c r="A188" s="136">
        <v>175</v>
      </c>
      <c r="B188" s="140" t="s">
        <v>474</v>
      </c>
      <c r="C188" s="134" t="s">
        <v>31</v>
      </c>
      <c r="D188" s="134" t="s">
        <v>77</v>
      </c>
      <c r="E188" s="134" t="s">
        <v>444</v>
      </c>
      <c r="F188" s="134" t="s">
        <v>103</v>
      </c>
      <c r="G188" s="137">
        <f t="shared" si="38"/>
        <v>117433.8</v>
      </c>
      <c r="H188" s="137">
        <f t="shared" si="38"/>
        <v>118350.14</v>
      </c>
      <c r="I188" s="137">
        <f t="shared" si="38"/>
        <v>118350.14</v>
      </c>
    </row>
    <row r="189" spans="1:9" ht="15.75">
      <c r="A189" s="131">
        <v>176</v>
      </c>
      <c r="B189" s="140" t="s">
        <v>131</v>
      </c>
      <c r="C189" s="134" t="s">
        <v>31</v>
      </c>
      <c r="D189" s="134" t="s">
        <v>77</v>
      </c>
      <c r="E189" s="134" t="s">
        <v>444</v>
      </c>
      <c r="F189" s="134" t="s">
        <v>132</v>
      </c>
      <c r="G189" s="137">
        <f t="shared" si="38"/>
        <v>117433.8</v>
      </c>
      <c r="H189" s="137">
        <f t="shared" si="38"/>
        <v>118350.14</v>
      </c>
      <c r="I189" s="137">
        <f t="shared" si="38"/>
        <v>118350.14</v>
      </c>
    </row>
    <row r="190" spans="1:9" ht="31.5">
      <c r="A190" s="136">
        <v>177</v>
      </c>
      <c r="B190" s="140" t="s">
        <v>162</v>
      </c>
      <c r="C190" s="134" t="s">
        <v>31</v>
      </c>
      <c r="D190" s="134" t="s">
        <v>77</v>
      </c>
      <c r="E190" s="134" t="s">
        <v>444</v>
      </c>
      <c r="F190" s="134" t="s">
        <v>6</v>
      </c>
      <c r="G190" s="137">
        <v>117433.8</v>
      </c>
      <c r="H190" s="137">
        <v>118350.14</v>
      </c>
      <c r="I190" s="137">
        <v>118350.14</v>
      </c>
    </row>
    <row r="191" spans="1:9" ht="15.75">
      <c r="A191" s="131">
        <v>178</v>
      </c>
      <c r="B191" s="140" t="s">
        <v>26</v>
      </c>
      <c r="C191" s="134" t="s">
        <v>31</v>
      </c>
      <c r="D191" s="134" t="s">
        <v>78</v>
      </c>
      <c r="E191" s="134" t="s">
        <v>103</v>
      </c>
      <c r="F191" s="134" t="s">
        <v>103</v>
      </c>
      <c r="G191" s="137">
        <f aca="true" t="shared" si="39" ref="G191:I192">G192</f>
        <v>5139884</v>
      </c>
      <c r="H191" s="137">
        <f t="shared" si="39"/>
        <v>3811460</v>
      </c>
      <c r="I191" s="137">
        <f t="shared" si="39"/>
        <v>3811460</v>
      </c>
    </row>
    <row r="192" spans="1:9" ht="15.75">
      <c r="A192" s="136">
        <v>179</v>
      </c>
      <c r="B192" s="140" t="s">
        <v>464</v>
      </c>
      <c r="C192" s="134" t="s">
        <v>31</v>
      </c>
      <c r="D192" s="134" t="s">
        <v>78</v>
      </c>
      <c r="E192" s="134" t="s">
        <v>163</v>
      </c>
      <c r="F192" s="134"/>
      <c r="G192" s="137">
        <f t="shared" si="39"/>
        <v>5139884</v>
      </c>
      <c r="H192" s="137">
        <f t="shared" si="39"/>
        <v>3811460</v>
      </c>
      <c r="I192" s="137">
        <f t="shared" si="39"/>
        <v>3811460</v>
      </c>
    </row>
    <row r="193" spans="1:9" ht="15.75">
      <c r="A193" s="131">
        <v>180</v>
      </c>
      <c r="B193" s="140" t="s">
        <v>7</v>
      </c>
      <c r="C193" s="134" t="s">
        <v>31</v>
      </c>
      <c r="D193" s="134" t="s">
        <v>78</v>
      </c>
      <c r="E193" s="134" t="s">
        <v>430</v>
      </c>
      <c r="F193" s="134" t="s">
        <v>103</v>
      </c>
      <c r="G193" s="137">
        <f>G194+G210+G214</f>
        <v>5139884</v>
      </c>
      <c r="H193" s="137">
        <f>H194+H210+H214</f>
        <v>3811460</v>
      </c>
      <c r="I193" s="137">
        <f>I194+I210+I214</f>
        <v>3811460</v>
      </c>
    </row>
    <row r="194" spans="1:9" ht="15.75">
      <c r="A194" s="136">
        <v>181</v>
      </c>
      <c r="B194" s="154" t="s">
        <v>441</v>
      </c>
      <c r="C194" s="155" t="s">
        <v>31</v>
      </c>
      <c r="D194" s="155" t="s">
        <v>78</v>
      </c>
      <c r="E194" s="155" t="s">
        <v>442</v>
      </c>
      <c r="F194" s="155" t="s">
        <v>103</v>
      </c>
      <c r="G194" s="156">
        <f>G195+G198+G204+G207+G201</f>
        <v>4829884</v>
      </c>
      <c r="H194" s="156">
        <f>H195+H198+H204+H207+H201</f>
        <v>3501460</v>
      </c>
      <c r="I194" s="156">
        <f>I195+I198+I204+I207+I201</f>
        <v>3501460</v>
      </c>
    </row>
    <row r="195" spans="1:9" ht="47.25">
      <c r="A195" s="131">
        <v>182</v>
      </c>
      <c r="B195" s="140" t="s">
        <v>475</v>
      </c>
      <c r="C195" s="134" t="s">
        <v>31</v>
      </c>
      <c r="D195" s="134" t="s">
        <v>78</v>
      </c>
      <c r="E195" s="134" t="s">
        <v>445</v>
      </c>
      <c r="F195" s="134" t="s">
        <v>103</v>
      </c>
      <c r="G195" s="137">
        <f aca="true" t="shared" si="40" ref="G195:I196">G196</f>
        <v>987000</v>
      </c>
      <c r="H195" s="137">
        <f t="shared" si="40"/>
        <v>250000</v>
      </c>
      <c r="I195" s="137">
        <f t="shared" si="40"/>
        <v>250000</v>
      </c>
    </row>
    <row r="196" spans="1:9" ht="15.75">
      <c r="A196" s="136">
        <v>183</v>
      </c>
      <c r="B196" s="140" t="s">
        <v>153</v>
      </c>
      <c r="C196" s="134" t="s">
        <v>31</v>
      </c>
      <c r="D196" s="134" t="s">
        <v>78</v>
      </c>
      <c r="E196" s="134" t="s">
        <v>445</v>
      </c>
      <c r="F196" s="134" t="s">
        <v>129</v>
      </c>
      <c r="G196" s="137">
        <f t="shared" si="40"/>
        <v>987000</v>
      </c>
      <c r="H196" s="137">
        <f t="shared" si="40"/>
        <v>250000</v>
      </c>
      <c r="I196" s="137">
        <f t="shared" si="40"/>
        <v>250000</v>
      </c>
    </row>
    <row r="197" spans="1:9" ht="15.75">
      <c r="A197" s="131">
        <v>184</v>
      </c>
      <c r="B197" s="140" t="s">
        <v>154</v>
      </c>
      <c r="C197" s="134" t="s">
        <v>31</v>
      </c>
      <c r="D197" s="134" t="s">
        <v>78</v>
      </c>
      <c r="E197" s="134" t="s">
        <v>445</v>
      </c>
      <c r="F197" s="134" t="s">
        <v>106</v>
      </c>
      <c r="G197" s="137">
        <v>987000</v>
      </c>
      <c r="H197" s="137">
        <v>250000</v>
      </c>
      <c r="I197" s="137">
        <v>250000</v>
      </c>
    </row>
    <row r="198" spans="1:9" ht="47.25">
      <c r="A198" s="136">
        <v>185</v>
      </c>
      <c r="B198" s="140" t="s">
        <v>476</v>
      </c>
      <c r="C198" s="134" t="s">
        <v>31</v>
      </c>
      <c r="D198" s="134" t="s">
        <v>78</v>
      </c>
      <c r="E198" s="134" t="s">
        <v>446</v>
      </c>
      <c r="F198" s="134" t="s">
        <v>103</v>
      </c>
      <c r="G198" s="137">
        <f aca="true" t="shared" si="41" ref="G198:I199">G199</f>
        <v>206780</v>
      </c>
      <c r="H198" s="137">
        <f t="shared" si="41"/>
        <v>206780</v>
      </c>
      <c r="I198" s="137">
        <f t="shared" si="41"/>
        <v>206780</v>
      </c>
    </row>
    <row r="199" spans="1:9" ht="15.75">
      <c r="A199" s="131">
        <v>186</v>
      </c>
      <c r="B199" s="140" t="s">
        <v>153</v>
      </c>
      <c r="C199" s="134" t="s">
        <v>31</v>
      </c>
      <c r="D199" s="134" t="s">
        <v>78</v>
      </c>
      <c r="E199" s="134" t="s">
        <v>446</v>
      </c>
      <c r="F199" s="134" t="s">
        <v>129</v>
      </c>
      <c r="G199" s="137">
        <f t="shared" si="41"/>
        <v>206780</v>
      </c>
      <c r="H199" s="137">
        <f t="shared" si="41"/>
        <v>206780</v>
      </c>
      <c r="I199" s="137">
        <f t="shared" si="41"/>
        <v>206780</v>
      </c>
    </row>
    <row r="200" spans="1:9" ht="15.75">
      <c r="A200" s="136">
        <v>187</v>
      </c>
      <c r="B200" s="140" t="s">
        <v>154</v>
      </c>
      <c r="C200" s="134" t="s">
        <v>31</v>
      </c>
      <c r="D200" s="134" t="s">
        <v>78</v>
      </c>
      <c r="E200" s="134" t="s">
        <v>446</v>
      </c>
      <c r="F200" s="134" t="s">
        <v>106</v>
      </c>
      <c r="G200" s="137">
        <v>206780</v>
      </c>
      <c r="H200" s="137">
        <v>206780</v>
      </c>
      <c r="I200" s="137">
        <v>206780</v>
      </c>
    </row>
    <row r="201" spans="1:9" ht="47.25">
      <c r="A201" s="131">
        <v>188</v>
      </c>
      <c r="B201" s="140" t="s">
        <v>562</v>
      </c>
      <c r="C201" s="134" t="s">
        <v>31</v>
      </c>
      <c r="D201" s="134" t="s">
        <v>78</v>
      </c>
      <c r="E201" s="134" t="s">
        <v>561</v>
      </c>
      <c r="F201" s="134"/>
      <c r="G201" s="137">
        <f aca="true" t="shared" si="42" ref="G201:I202">G202</f>
        <v>20680</v>
      </c>
      <c r="H201" s="137">
        <f t="shared" si="42"/>
        <v>18680</v>
      </c>
      <c r="I201" s="137">
        <f t="shared" si="42"/>
        <v>18680</v>
      </c>
    </row>
    <row r="202" spans="1:9" ht="15.75">
      <c r="A202" s="136">
        <v>189</v>
      </c>
      <c r="B202" s="140" t="s">
        <v>153</v>
      </c>
      <c r="C202" s="134" t="s">
        <v>31</v>
      </c>
      <c r="D202" s="134" t="s">
        <v>78</v>
      </c>
      <c r="E202" s="134" t="s">
        <v>561</v>
      </c>
      <c r="F202" s="134" t="s">
        <v>129</v>
      </c>
      <c r="G202" s="137">
        <f t="shared" si="42"/>
        <v>20680</v>
      </c>
      <c r="H202" s="137">
        <f t="shared" si="42"/>
        <v>18680</v>
      </c>
      <c r="I202" s="137">
        <f t="shared" si="42"/>
        <v>18680</v>
      </c>
    </row>
    <row r="203" spans="1:9" ht="15.75">
      <c r="A203" s="131">
        <v>190</v>
      </c>
      <c r="B203" s="140" t="s">
        <v>154</v>
      </c>
      <c r="C203" s="134" t="s">
        <v>31</v>
      </c>
      <c r="D203" s="134" t="s">
        <v>78</v>
      </c>
      <c r="E203" s="134" t="s">
        <v>561</v>
      </c>
      <c r="F203" s="134" t="s">
        <v>106</v>
      </c>
      <c r="G203" s="137">
        <v>20680</v>
      </c>
      <c r="H203" s="137">
        <v>18680</v>
      </c>
      <c r="I203" s="137">
        <v>18680</v>
      </c>
    </row>
    <row r="204" spans="1:9" ht="47.25">
      <c r="A204" s="136">
        <v>191</v>
      </c>
      <c r="B204" s="140" t="s">
        <v>477</v>
      </c>
      <c r="C204" s="134" t="s">
        <v>31</v>
      </c>
      <c r="D204" s="134" t="s">
        <v>78</v>
      </c>
      <c r="E204" s="134" t="s">
        <v>447</v>
      </c>
      <c r="F204" s="134" t="s">
        <v>103</v>
      </c>
      <c r="G204" s="137">
        <f aca="true" t="shared" si="43" ref="G204:I205">G205</f>
        <v>2040000</v>
      </c>
      <c r="H204" s="137">
        <f t="shared" si="43"/>
        <v>2040000</v>
      </c>
      <c r="I204" s="137">
        <f t="shared" si="43"/>
        <v>2040000</v>
      </c>
    </row>
    <row r="205" spans="1:9" ht="15.75">
      <c r="A205" s="131">
        <v>192</v>
      </c>
      <c r="B205" s="140" t="s">
        <v>153</v>
      </c>
      <c r="C205" s="134" t="s">
        <v>31</v>
      </c>
      <c r="D205" s="134" t="s">
        <v>78</v>
      </c>
      <c r="E205" s="134" t="s">
        <v>447</v>
      </c>
      <c r="F205" s="134" t="s">
        <v>129</v>
      </c>
      <c r="G205" s="137">
        <f t="shared" si="43"/>
        <v>2040000</v>
      </c>
      <c r="H205" s="137">
        <f t="shared" si="43"/>
        <v>2040000</v>
      </c>
      <c r="I205" s="137">
        <f t="shared" si="43"/>
        <v>2040000</v>
      </c>
    </row>
    <row r="206" spans="1:9" ht="15.75">
      <c r="A206" s="136">
        <v>193</v>
      </c>
      <c r="B206" s="140" t="s">
        <v>154</v>
      </c>
      <c r="C206" s="134" t="s">
        <v>31</v>
      </c>
      <c r="D206" s="134" t="s">
        <v>78</v>
      </c>
      <c r="E206" s="134" t="s">
        <v>447</v>
      </c>
      <c r="F206" s="134" t="s">
        <v>106</v>
      </c>
      <c r="G206" s="137">
        <v>2040000</v>
      </c>
      <c r="H206" s="137">
        <v>2040000</v>
      </c>
      <c r="I206" s="137">
        <v>2040000</v>
      </c>
    </row>
    <row r="207" spans="1:9" ht="47.25">
      <c r="A207" s="131">
        <v>194</v>
      </c>
      <c r="B207" s="140" t="s">
        <v>478</v>
      </c>
      <c r="C207" s="134" t="s">
        <v>31</v>
      </c>
      <c r="D207" s="134" t="s">
        <v>78</v>
      </c>
      <c r="E207" s="134" t="s">
        <v>448</v>
      </c>
      <c r="F207" s="134"/>
      <c r="G207" s="137">
        <f aca="true" t="shared" si="44" ref="G207:I208">G208</f>
        <v>1575424</v>
      </c>
      <c r="H207" s="137">
        <f t="shared" si="44"/>
        <v>986000</v>
      </c>
      <c r="I207" s="137">
        <f t="shared" si="44"/>
        <v>986000</v>
      </c>
    </row>
    <row r="208" spans="1:9" ht="15.75">
      <c r="A208" s="136">
        <v>195</v>
      </c>
      <c r="B208" s="140" t="s">
        <v>153</v>
      </c>
      <c r="C208" s="134" t="s">
        <v>31</v>
      </c>
      <c r="D208" s="134" t="s">
        <v>78</v>
      </c>
      <c r="E208" s="134" t="s">
        <v>448</v>
      </c>
      <c r="F208" s="134" t="s">
        <v>129</v>
      </c>
      <c r="G208" s="137">
        <f t="shared" si="44"/>
        <v>1575424</v>
      </c>
      <c r="H208" s="137">
        <f t="shared" si="44"/>
        <v>986000</v>
      </c>
      <c r="I208" s="137">
        <f t="shared" si="44"/>
        <v>986000</v>
      </c>
    </row>
    <row r="209" spans="1:9" ht="15.75">
      <c r="A209" s="131">
        <v>196</v>
      </c>
      <c r="B209" s="140" t="s">
        <v>154</v>
      </c>
      <c r="C209" s="134" t="s">
        <v>31</v>
      </c>
      <c r="D209" s="134" t="s">
        <v>78</v>
      </c>
      <c r="E209" s="134" t="s">
        <v>448</v>
      </c>
      <c r="F209" s="134" t="s">
        <v>106</v>
      </c>
      <c r="G209" s="137">
        <v>1575424</v>
      </c>
      <c r="H209" s="137">
        <v>986000</v>
      </c>
      <c r="I209" s="137">
        <v>986000</v>
      </c>
    </row>
    <row r="210" spans="1:9" ht="31.5">
      <c r="A210" s="136">
        <v>197</v>
      </c>
      <c r="B210" s="154" t="s">
        <v>434</v>
      </c>
      <c r="C210" s="155" t="s">
        <v>31</v>
      </c>
      <c r="D210" s="155" t="s">
        <v>78</v>
      </c>
      <c r="E210" s="155" t="s">
        <v>433</v>
      </c>
      <c r="F210" s="155"/>
      <c r="G210" s="156">
        <f>G211</f>
        <v>10000</v>
      </c>
      <c r="H210" s="156">
        <f aca="true" t="shared" si="45" ref="H210:I212">H211</f>
        <v>10000</v>
      </c>
      <c r="I210" s="156">
        <f t="shared" si="45"/>
        <v>10000</v>
      </c>
    </row>
    <row r="211" spans="1:9" ht="47.25">
      <c r="A211" s="131">
        <v>198</v>
      </c>
      <c r="B211" s="140" t="s">
        <v>479</v>
      </c>
      <c r="C211" s="134" t="s">
        <v>31</v>
      </c>
      <c r="D211" s="134" t="s">
        <v>78</v>
      </c>
      <c r="E211" s="134" t="s">
        <v>449</v>
      </c>
      <c r="F211" s="134"/>
      <c r="G211" s="137">
        <f>G212</f>
        <v>10000</v>
      </c>
      <c r="H211" s="137">
        <f t="shared" si="45"/>
        <v>10000</v>
      </c>
      <c r="I211" s="137">
        <f t="shared" si="45"/>
        <v>10000</v>
      </c>
    </row>
    <row r="212" spans="1:9" ht="15.75">
      <c r="A212" s="136">
        <v>199</v>
      </c>
      <c r="B212" s="140" t="s">
        <v>153</v>
      </c>
      <c r="C212" s="134" t="s">
        <v>31</v>
      </c>
      <c r="D212" s="134" t="s">
        <v>78</v>
      </c>
      <c r="E212" s="134" t="s">
        <v>449</v>
      </c>
      <c r="F212" s="134" t="s">
        <v>129</v>
      </c>
      <c r="G212" s="137">
        <f>G213</f>
        <v>10000</v>
      </c>
      <c r="H212" s="137">
        <f t="shared" si="45"/>
        <v>10000</v>
      </c>
      <c r="I212" s="137">
        <f t="shared" si="45"/>
        <v>10000</v>
      </c>
    </row>
    <row r="213" spans="1:9" ht="15.75">
      <c r="A213" s="131">
        <v>200</v>
      </c>
      <c r="B213" s="140" t="s">
        <v>154</v>
      </c>
      <c r="C213" s="134" t="s">
        <v>31</v>
      </c>
      <c r="D213" s="134" t="s">
        <v>78</v>
      </c>
      <c r="E213" s="134" t="s">
        <v>449</v>
      </c>
      <c r="F213" s="134" t="s">
        <v>106</v>
      </c>
      <c r="G213" s="137">
        <v>10000</v>
      </c>
      <c r="H213" s="137">
        <v>10000</v>
      </c>
      <c r="I213" s="137">
        <v>10000</v>
      </c>
    </row>
    <row r="214" spans="1:9" ht="15.75">
      <c r="A214" s="136">
        <v>201</v>
      </c>
      <c r="B214" s="154" t="s">
        <v>457</v>
      </c>
      <c r="C214" s="155" t="s">
        <v>31</v>
      </c>
      <c r="D214" s="155" t="s">
        <v>78</v>
      </c>
      <c r="E214" s="155" t="s">
        <v>458</v>
      </c>
      <c r="F214" s="155"/>
      <c r="G214" s="156">
        <f>G215</f>
        <v>300000</v>
      </c>
      <c r="H214" s="156">
        <f>H215</f>
        <v>300000</v>
      </c>
      <c r="I214" s="156">
        <f>I215</f>
        <v>300000</v>
      </c>
    </row>
    <row r="215" spans="1:9" ht="31.5">
      <c r="A215" s="131">
        <v>202</v>
      </c>
      <c r="B215" s="140" t="s">
        <v>480</v>
      </c>
      <c r="C215" s="134" t="s">
        <v>31</v>
      </c>
      <c r="D215" s="134" t="s">
        <v>78</v>
      </c>
      <c r="E215" s="134" t="s">
        <v>459</v>
      </c>
      <c r="F215" s="134"/>
      <c r="G215" s="137">
        <f aca="true" t="shared" si="46" ref="G215:I216">G216</f>
        <v>300000</v>
      </c>
      <c r="H215" s="137">
        <f t="shared" si="46"/>
        <v>300000</v>
      </c>
      <c r="I215" s="137">
        <f t="shared" si="46"/>
        <v>300000</v>
      </c>
    </row>
    <row r="216" spans="1:9" ht="15.75">
      <c r="A216" s="136">
        <v>203</v>
      </c>
      <c r="B216" s="140" t="s">
        <v>153</v>
      </c>
      <c r="C216" s="134" t="s">
        <v>31</v>
      </c>
      <c r="D216" s="134" t="s">
        <v>78</v>
      </c>
      <c r="E216" s="134" t="s">
        <v>459</v>
      </c>
      <c r="F216" s="134" t="s">
        <v>129</v>
      </c>
      <c r="G216" s="137">
        <f t="shared" si="46"/>
        <v>300000</v>
      </c>
      <c r="H216" s="137">
        <f t="shared" si="46"/>
        <v>300000</v>
      </c>
      <c r="I216" s="137">
        <f t="shared" si="46"/>
        <v>300000</v>
      </c>
    </row>
    <row r="217" spans="1:9" ht="15.75">
      <c r="A217" s="131">
        <v>204</v>
      </c>
      <c r="B217" s="140" t="s">
        <v>154</v>
      </c>
      <c r="C217" s="134" t="s">
        <v>31</v>
      </c>
      <c r="D217" s="134" t="s">
        <v>78</v>
      </c>
      <c r="E217" s="134" t="s">
        <v>459</v>
      </c>
      <c r="F217" s="134" t="s">
        <v>106</v>
      </c>
      <c r="G217" s="137">
        <v>300000</v>
      </c>
      <c r="H217" s="137">
        <v>300000</v>
      </c>
      <c r="I217" s="137">
        <v>300000</v>
      </c>
    </row>
    <row r="218" spans="1:9" ht="15.75">
      <c r="A218" s="136">
        <v>205</v>
      </c>
      <c r="B218" s="140" t="s">
        <v>319</v>
      </c>
      <c r="C218" s="134" t="s">
        <v>31</v>
      </c>
      <c r="D218" s="134" t="s">
        <v>317</v>
      </c>
      <c r="E218" s="134"/>
      <c r="F218" s="134"/>
      <c r="G218" s="137">
        <f>G219</f>
        <v>682601.5900000001</v>
      </c>
      <c r="H218" s="137">
        <f>H219</f>
        <v>682601.5900000001</v>
      </c>
      <c r="I218" s="137">
        <f>I219</f>
        <v>682601.5900000001</v>
      </c>
    </row>
    <row r="219" spans="1:9" ht="15.75">
      <c r="A219" s="131">
        <v>206</v>
      </c>
      <c r="B219" s="140" t="s">
        <v>320</v>
      </c>
      <c r="C219" s="134" t="s">
        <v>31</v>
      </c>
      <c r="D219" s="134" t="s">
        <v>318</v>
      </c>
      <c r="E219" s="134"/>
      <c r="F219" s="134"/>
      <c r="G219" s="137">
        <f>G221</f>
        <v>682601.5900000001</v>
      </c>
      <c r="H219" s="137">
        <f>H221</f>
        <v>682601.5900000001</v>
      </c>
      <c r="I219" s="137">
        <f>I221</f>
        <v>682601.5900000001</v>
      </c>
    </row>
    <row r="220" spans="1:9" ht="15.75">
      <c r="A220" s="136">
        <v>207</v>
      </c>
      <c r="B220" s="140" t="s">
        <v>464</v>
      </c>
      <c r="C220" s="134" t="s">
        <v>31</v>
      </c>
      <c r="D220" s="134" t="s">
        <v>318</v>
      </c>
      <c r="E220" s="134" t="s">
        <v>163</v>
      </c>
      <c r="F220" s="134"/>
      <c r="G220" s="137"/>
      <c r="H220" s="137"/>
      <c r="I220" s="137"/>
    </row>
    <row r="221" spans="1:9" ht="15.75">
      <c r="A221" s="131">
        <v>208</v>
      </c>
      <c r="B221" s="140" t="s">
        <v>7</v>
      </c>
      <c r="C221" s="134" t="s">
        <v>31</v>
      </c>
      <c r="D221" s="134" t="s">
        <v>318</v>
      </c>
      <c r="E221" s="134" t="s">
        <v>430</v>
      </c>
      <c r="F221" s="134"/>
      <c r="G221" s="137">
        <f>G222</f>
        <v>682601.5900000001</v>
      </c>
      <c r="H221" s="137">
        <f>H222</f>
        <v>682601.5900000001</v>
      </c>
      <c r="I221" s="137">
        <f>I222</f>
        <v>682601.5900000001</v>
      </c>
    </row>
    <row r="222" spans="1:9" ht="15.75">
      <c r="A222" s="136">
        <v>209</v>
      </c>
      <c r="B222" s="154" t="s">
        <v>441</v>
      </c>
      <c r="C222" s="155" t="s">
        <v>31</v>
      </c>
      <c r="D222" s="155" t="s">
        <v>318</v>
      </c>
      <c r="E222" s="155" t="s">
        <v>442</v>
      </c>
      <c r="F222" s="155" t="s">
        <v>103</v>
      </c>
      <c r="G222" s="156">
        <f>G223+G228</f>
        <v>682601.5900000001</v>
      </c>
      <c r="H222" s="156">
        <f>H223+H228</f>
        <v>682601.5900000001</v>
      </c>
      <c r="I222" s="156">
        <f>I223+I228</f>
        <v>682601.5900000001</v>
      </c>
    </row>
    <row r="223" spans="1:9" ht="47.25">
      <c r="A223" s="131">
        <v>210</v>
      </c>
      <c r="B223" s="140" t="s">
        <v>481</v>
      </c>
      <c r="C223" s="134" t="s">
        <v>31</v>
      </c>
      <c r="D223" s="134" t="s">
        <v>318</v>
      </c>
      <c r="E223" s="134" t="s">
        <v>450</v>
      </c>
      <c r="F223" s="134" t="s">
        <v>103</v>
      </c>
      <c r="G223" s="137">
        <f>G224+G226</f>
        <v>503556.59</v>
      </c>
      <c r="H223" s="137">
        <f>H224+H226</f>
        <v>503556.59</v>
      </c>
      <c r="I223" s="137">
        <f>I224+I226</f>
        <v>503556.59</v>
      </c>
    </row>
    <row r="224" spans="1:9" ht="47.25">
      <c r="A224" s="136">
        <v>211</v>
      </c>
      <c r="B224" s="140" t="s">
        <v>124</v>
      </c>
      <c r="C224" s="134" t="s">
        <v>31</v>
      </c>
      <c r="D224" s="134" t="s">
        <v>318</v>
      </c>
      <c r="E224" s="134" t="s">
        <v>450</v>
      </c>
      <c r="F224" s="134" t="s">
        <v>104</v>
      </c>
      <c r="G224" s="137">
        <f>G225</f>
        <v>453556.59</v>
      </c>
      <c r="H224" s="137">
        <f>H225</f>
        <v>453556.59</v>
      </c>
      <c r="I224" s="137">
        <f>I225</f>
        <v>453556.59</v>
      </c>
    </row>
    <row r="225" spans="1:9" ht="15.75">
      <c r="A225" s="131">
        <v>212</v>
      </c>
      <c r="B225" s="140" t="s">
        <v>316</v>
      </c>
      <c r="C225" s="134" t="s">
        <v>31</v>
      </c>
      <c r="D225" s="134" t="s">
        <v>318</v>
      </c>
      <c r="E225" s="134" t="s">
        <v>450</v>
      </c>
      <c r="F225" s="134" t="s">
        <v>97</v>
      </c>
      <c r="G225" s="137">
        <v>453556.59</v>
      </c>
      <c r="H225" s="137">
        <v>453556.59</v>
      </c>
      <c r="I225" s="137">
        <v>453556.59</v>
      </c>
    </row>
    <row r="226" spans="1:9" ht="15.75">
      <c r="A226" s="136">
        <v>213</v>
      </c>
      <c r="B226" s="140" t="s">
        <v>153</v>
      </c>
      <c r="C226" s="134" t="s">
        <v>31</v>
      </c>
      <c r="D226" s="134" t="s">
        <v>318</v>
      </c>
      <c r="E226" s="134" t="s">
        <v>450</v>
      </c>
      <c r="F226" s="134" t="s">
        <v>129</v>
      </c>
      <c r="G226" s="137">
        <f>G227</f>
        <v>50000</v>
      </c>
      <c r="H226" s="137">
        <f>H227</f>
        <v>50000</v>
      </c>
      <c r="I226" s="137">
        <f>I227</f>
        <v>50000</v>
      </c>
    </row>
    <row r="227" spans="1:9" ht="15.75">
      <c r="A227" s="131">
        <v>214</v>
      </c>
      <c r="B227" s="140" t="s">
        <v>154</v>
      </c>
      <c r="C227" s="134" t="s">
        <v>31</v>
      </c>
      <c r="D227" s="134" t="s">
        <v>318</v>
      </c>
      <c r="E227" s="134" t="s">
        <v>450</v>
      </c>
      <c r="F227" s="134" t="s">
        <v>106</v>
      </c>
      <c r="G227" s="137">
        <v>50000</v>
      </c>
      <c r="H227" s="137">
        <v>50000</v>
      </c>
      <c r="I227" s="137">
        <v>50000</v>
      </c>
    </row>
    <row r="228" spans="1:9" ht="47.25">
      <c r="A228" s="136">
        <v>215</v>
      </c>
      <c r="B228" s="140" t="s">
        <v>482</v>
      </c>
      <c r="C228" s="134" t="s">
        <v>31</v>
      </c>
      <c r="D228" s="134" t="s">
        <v>318</v>
      </c>
      <c r="E228" s="134" t="s">
        <v>451</v>
      </c>
      <c r="F228" s="134"/>
      <c r="G228" s="137">
        <f aca="true" t="shared" si="47" ref="G228:I229">G229</f>
        <v>179045</v>
      </c>
      <c r="H228" s="137">
        <f t="shared" si="47"/>
        <v>179045</v>
      </c>
      <c r="I228" s="137">
        <f t="shared" si="47"/>
        <v>179045</v>
      </c>
    </row>
    <row r="229" spans="1:9" ht="47.25">
      <c r="A229" s="131">
        <v>216</v>
      </c>
      <c r="B229" s="140" t="s">
        <v>124</v>
      </c>
      <c r="C229" s="134" t="s">
        <v>31</v>
      </c>
      <c r="D229" s="134" t="s">
        <v>318</v>
      </c>
      <c r="E229" s="134" t="s">
        <v>451</v>
      </c>
      <c r="F229" s="134" t="s">
        <v>104</v>
      </c>
      <c r="G229" s="137">
        <f t="shared" si="47"/>
        <v>179045</v>
      </c>
      <c r="H229" s="137">
        <f t="shared" si="47"/>
        <v>179045</v>
      </c>
      <c r="I229" s="137">
        <f t="shared" si="47"/>
        <v>179045</v>
      </c>
    </row>
    <row r="230" spans="1:9" ht="15.75">
      <c r="A230" s="136">
        <v>217</v>
      </c>
      <c r="B230" s="140" t="s">
        <v>316</v>
      </c>
      <c r="C230" s="134" t="s">
        <v>31</v>
      </c>
      <c r="D230" s="134" t="s">
        <v>318</v>
      </c>
      <c r="E230" s="134" t="s">
        <v>451</v>
      </c>
      <c r="F230" s="134" t="s">
        <v>97</v>
      </c>
      <c r="G230" s="137">
        <v>179045</v>
      </c>
      <c r="H230" s="137">
        <v>179045</v>
      </c>
      <c r="I230" s="137">
        <v>179045</v>
      </c>
    </row>
    <row r="231" spans="1:9" ht="15.75">
      <c r="A231" s="131">
        <v>218</v>
      </c>
      <c r="B231" s="140" t="s">
        <v>79</v>
      </c>
      <c r="C231" s="134" t="s">
        <v>31</v>
      </c>
      <c r="D231" s="134" t="s">
        <v>80</v>
      </c>
      <c r="E231" s="134" t="s">
        <v>103</v>
      </c>
      <c r="F231" s="134" t="s">
        <v>103</v>
      </c>
      <c r="G231" s="137">
        <f>G232</f>
        <v>300000</v>
      </c>
      <c r="H231" s="137">
        <f aca="true" t="shared" si="48" ref="H231:I234">H232</f>
        <v>300000</v>
      </c>
      <c r="I231" s="137">
        <f t="shared" si="48"/>
        <v>300000</v>
      </c>
    </row>
    <row r="232" spans="1:9" ht="15.75">
      <c r="A232" s="136">
        <v>219</v>
      </c>
      <c r="B232" s="140" t="s">
        <v>22</v>
      </c>
      <c r="C232" s="134" t="s">
        <v>31</v>
      </c>
      <c r="D232" s="134" t="s">
        <v>81</v>
      </c>
      <c r="E232" s="134" t="s">
        <v>103</v>
      </c>
      <c r="F232" s="134" t="s">
        <v>103</v>
      </c>
      <c r="G232" s="137">
        <f>G233</f>
        <v>300000</v>
      </c>
      <c r="H232" s="137">
        <f t="shared" si="48"/>
        <v>300000</v>
      </c>
      <c r="I232" s="137">
        <f t="shared" si="48"/>
        <v>300000</v>
      </c>
    </row>
    <row r="233" spans="1:9" ht="15.75">
      <c r="A233" s="131">
        <v>220</v>
      </c>
      <c r="B233" s="140" t="s">
        <v>464</v>
      </c>
      <c r="C233" s="134" t="s">
        <v>31</v>
      </c>
      <c r="D233" s="134" t="s">
        <v>81</v>
      </c>
      <c r="E233" s="134" t="s">
        <v>163</v>
      </c>
      <c r="F233" s="134"/>
      <c r="G233" s="137">
        <f>G234</f>
        <v>300000</v>
      </c>
      <c r="H233" s="137">
        <f t="shared" si="48"/>
        <v>300000</v>
      </c>
      <c r="I233" s="137">
        <f t="shared" si="48"/>
        <v>300000</v>
      </c>
    </row>
    <row r="234" spans="1:9" ht="15.75">
      <c r="A234" s="136">
        <v>221</v>
      </c>
      <c r="B234" s="140" t="s">
        <v>7</v>
      </c>
      <c r="C234" s="134" t="s">
        <v>31</v>
      </c>
      <c r="D234" s="134" t="s">
        <v>81</v>
      </c>
      <c r="E234" s="134" t="s">
        <v>430</v>
      </c>
      <c r="F234" s="134" t="s">
        <v>103</v>
      </c>
      <c r="G234" s="137">
        <f>G235</f>
        <v>300000</v>
      </c>
      <c r="H234" s="137">
        <f t="shared" si="48"/>
        <v>300000</v>
      </c>
      <c r="I234" s="137">
        <f t="shared" si="48"/>
        <v>300000</v>
      </c>
    </row>
    <row r="235" spans="1:9" ht="15.75">
      <c r="A235" s="131">
        <v>222</v>
      </c>
      <c r="B235" s="154" t="s">
        <v>452</v>
      </c>
      <c r="C235" s="155" t="s">
        <v>31</v>
      </c>
      <c r="D235" s="155" t="s">
        <v>81</v>
      </c>
      <c r="E235" s="155" t="s">
        <v>453</v>
      </c>
      <c r="F235" s="155" t="s">
        <v>103</v>
      </c>
      <c r="G235" s="156">
        <f>G236+G241</f>
        <v>300000</v>
      </c>
      <c r="H235" s="156">
        <f>H236+H241</f>
        <v>300000</v>
      </c>
      <c r="I235" s="156">
        <f>I236+I241</f>
        <v>300000</v>
      </c>
    </row>
    <row r="236" spans="1:9" ht="47.25">
      <c r="A236" s="136">
        <v>223</v>
      </c>
      <c r="B236" s="140" t="s">
        <v>483</v>
      </c>
      <c r="C236" s="134" t="s">
        <v>31</v>
      </c>
      <c r="D236" s="134" t="s">
        <v>81</v>
      </c>
      <c r="E236" s="134" t="s">
        <v>454</v>
      </c>
      <c r="F236" s="134"/>
      <c r="G236" s="137">
        <f>G237+G239</f>
        <v>265000</v>
      </c>
      <c r="H236" s="137">
        <f>H237+H239</f>
        <v>265000</v>
      </c>
      <c r="I236" s="137">
        <f>I237+I239</f>
        <v>265000</v>
      </c>
    </row>
    <row r="237" spans="1:9" ht="15.75">
      <c r="A237" s="131">
        <v>224</v>
      </c>
      <c r="B237" s="140" t="s">
        <v>153</v>
      </c>
      <c r="C237" s="134" t="s">
        <v>31</v>
      </c>
      <c r="D237" s="134" t="s">
        <v>81</v>
      </c>
      <c r="E237" s="134" t="s">
        <v>454</v>
      </c>
      <c r="F237" s="134" t="s">
        <v>129</v>
      </c>
      <c r="G237" s="137">
        <f>G238</f>
        <v>235000</v>
      </c>
      <c r="H237" s="137">
        <f>H238</f>
        <v>235000</v>
      </c>
      <c r="I237" s="137">
        <f>I238</f>
        <v>235000</v>
      </c>
    </row>
    <row r="238" spans="1:9" ht="15.75">
      <c r="A238" s="136">
        <v>225</v>
      </c>
      <c r="B238" s="140" t="s">
        <v>154</v>
      </c>
      <c r="C238" s="134" t="s">
        <v>31</v>
      </c>
      <c r="D238" s="134" t="s">
        <v>81</v>
      </c>
      <c r="E238" s="134" t="s">
        <v>454</v>
      </c>
      <c r="F238" s="134" t="s">
        <v>106</v>
      </c>
      <c r="G238" s="137">
        <v>235000</v>
      </c>
      <c r="H238" s="137">
        <v>235000</v>
      </c>
      <c r="I238" s="137">
        <v>235000</v>
      </c>
    </row>
    <row r="239" spans="1:9" ht="15.75">
      <c r="A239" s="131">
        <v>226</v>
      </c>
      <c r="B239" s="140" t="s">
        <v>138</v>
      </c>
      <c r="C239" s="134" t="s">
        <v>31</v>
      </c>
      <c r="D239" s="134" t="s">
        <v>81</v>
      </c>
      <c r="E239" s="134" t="s">
        <v>454</v>
      </c>
      <c r="F239" s="134" t="s">
        <v>139</v>
      </c>
      <c r="G239" s="137">
        <f>G240</f>
        <v>30000</v>
      </c>
      <c r="H239" s="137">
        <f>H240</f>
        <v>30000</v>
      </c>
      <c r="I239" s="137">
        <f>I240</f>
        <v>30000</v>
      </c>
    </row>
    <row r="240" spans="1:9" ht="15.75">
      <c r="A240" s="136">
        <v>227</v>
      </c>
      <c r="B240" s="140" t="s">
        <v>12</v>
      </c>
      <c r="C240" s="134" t="s">
        <v>31</v>
      </c>
      <c r="D240" s="134" t="s">
        <v>81</v>
      </c>
      <c r="E240" s="134" t="s">
        <v>454</v>
      </c>
      <c r="F240" s="134" t="s">
        <v>10</v>
      </c>
      <c r="G240" s="137">
        <v>30000</v>
      </c>
      <c r="H240" s="137">
        <v>30000</v>
      </c>
      <c r="I240" s="137">
        <v>30000</v>
      </c>
    </row>
    <row r="241" spans="1:9" ht="63">
      <c r="A241" s="131">
        <v>228</v>
      </c>
      <c r="B241" s="140" t="s">
        <v>514</v>
      </c>
      <c r="C241" s="134" t="s">
        <v>31</v>
      </c>
      <c r="D241" s="134" t="s">
        <v>81</v>
      </c>
      <c r="E241" s="134" t="s">
        <v>515</v>
      </c>
      <c r="F241" s="134"/>
      <c r="G241" s="137">
        <f aca="true" t="shared" si="49" ref="G241:I242">G242</f>
        <v>35000</v>
      </c>
      <c r="H241" s="137">
        <f t="shared" si="49"/>
        <v>35000</v>
      </c>
      <c r="I241" s="137">
        <f t="shared" si="49"/>
        <v>35000</v>
      </c>
    </row>
    <row r="242" spans="1:9" ht="15.75">
      <c r="A242" s="136">
        <v>229</v>
      </c>
      <c r="B242" s="140" t="s">
        <v>153</v>
      </c>
      <c r="C242" s="134" t="s">
        <v>31</v>
      </c>
      <c r="D242" s="134" t="s">
        <v>81</v>
      </c>
      <c r="E242" s="134" t="s">
        <v>515</v>
      </c>
      <c r="F242" s="134" t="s">
        <v>129</v>
      </c>
      <c r="G242" s="137">
        <f t="shared" si="49"/>
        <v>35000</v>
      </c>
      <c r="H242" s="137">
        <f t="shared" si="49"/>
        <v>35000</v>
      </c>
      <c r="I242" s="137">
        <f t="shared" si="49"/>
        <v>35000</v>
      </c>
    </row>
    <row r="243" spans="1:9" ht="15.75">
      <c r="A243" s="131">
        <v>230</v>
      </c>
      <c r="B243" s="140" t="s">
        <v>154</v>
      </c>
      <c r="C243" s="134" t="s">
        <v>31</v>
      </c>
      <c r="D243" s="134" t="s">
        <v>81</v>
      </c>
      <c r="E243" s="134" t="s">
        <v>515</v>
      </c>
      <c r="F243" s="134" t="s">
        <v>106</v>
      </c>
      <c r="G243" s="137">
        <v>35000</v>
      </c>
      <c r="H243" s="137">
        <v>35000</v>
      </c>
      <c r="I243" s="137">
        <v>35000</v>
      </c>
    </row>
    <row r="244" spans="1:9" ht="15.75">
      <c r="A244" s="136">
        <v>231</v>
      </c>
      <c r="B244" s="140" t="s">
        <v>93</v>
      </c>
      <c r="C244" s="134" t="s">
        <v>31</v>
      </c>
      <c r="D244" s="134" t="s">
        <v>92</v>
      </c>
      <c r="E244" s="134" t="s">
        <v>103</v>
      </c>
      <c r="F244" s="134" t="s">
        <v>103</v>
      </c>
      <c r="G244" s="137">
        <f>G245</f>
        <v>28000</v>
      </c>
      <c r="H244" s="137">
        <f aca="true" t="shared" si="50" ref="H244:I248">H245</f>
        <v>28000</v>
      </c>
      <c r="I244" s="137">
        <f t="shared" si="50"/>
        <v>28000</v>
      </c>
    </row>
    <row r="245" spans="1:9" ht="15.75">
      <c r="A245" s="131">
        <v>232</v>
      </c>
      <c r="B245" s="140" t="s">
        <v>11</v>
      </c>
      <c r="C245" s="134" t="s">
        <v>31</v>
      </c>
      <c r="D245" s="134" t="s">
        <v>114</v>
      </c>
      <c r="E245" s="134" t="s">
        <v>103</v>
      </c>
      <c r="F245" s="134" t="s">
        <v>103</v>
      </c>
      <c r="G245" s="137">
        <f>G247</f>
        <v>28000</v>
      </c>
      <c r="H245" s="137">
        <f>H247</f>
        <v>28000</v>
      </c>
      <c r="I245" s="137">
        <f>I247</f>
        <v>28000</v>
      </c>
    </row>
    <row r="246" spans="1:9" ht="15.75">
      <c r="A246" s="136">
        <v>233</v>
      </c>
      <c r="B246" s="140" t="s">
        <v>464</v>
      </c>
      <c r="C246" s="134" t="s">
        <v>31</v>
      </c>
      <c r="D246" s="134" t="s">
        <v>114</v>
      </c>
      <c r="E246" s="134" t="s">
        <v>163</v>
      </c>
      <c r="F246" s="134"/>
      <c r="G246" s="137">
        <f>G247</f>
        <v>28000</v>
      </c>
      <c r="H246" s="137">
        <f>H247</f>
        <v>28000</v>
      </c>
      <c r="I246" s="137">
        <f>I247</f>
        <v>28000</v>
      </c>
    </row>
    <row r="247" spans="1:9" ht="15.75">
      <c r="A247" s="131">
        <v>234</v>
      </c>
      <c r="B247" s="140" t="s">
        <v>7</v>
      </c>
      <c r="C247" s="134" t="s">
        <v>31</v>
      </c>
      <c r="D247" s="134" t="s">
        <v>114</v>
      </c>
      <c r="E247" s="134" t="s">
        <v>430</v>
      </c>
      <c r="F247" s="134" t="s">
        <v>103</v>
      </c>
      <c r="G247" s="137">
        <f>G248</f>
        <v>28000</v>
      </c>
      <c r="H247" s="137">
        <f t="shared" si="50"/>
        <v>28000</v>
      </c>
      <c r="I247" s="137">
        <f t="shared" si="50"/>
        <v>28000</v>
      </c>
    </row>
    <row r="248" spans="1:9" ht="15.75">
      <c r="A248" s="136">
        <v>235</v>
      </c>
      <c r="B248" s="154" t="s">
        <v>441</v>
      </c>
      <c r="C248" s="155" t="s">
        <v>31</v>
      </c>
      <c r="D248" s="155" t="s">
        <v>114</v>
      </c>
      <c r="E248" s="155" t="s">
        <v>442</v>
      </c>
      <c r="F248" s="155" t="s">
        <v>103</v>
      </c>
      <c r="G248" s="156">
        <f>G249</f>
        <v>28000</v>
      </c>
      <c r="H248" s="156">
        <f t="shared" si="50"/>
        <v>28000</v>
      </c>
      <c r="I248" s="156">
        <f t="shared" si="50"/>
        <v>28000</v>
      </c>
    </row>
    <row r="249" spans="1:9" ht="47.25">
      <c r="A249" s="131">
        <v>236</v>
      </c>
      <c r="B249" s="140" t="s">
        <v>477</v>
      </c>
      <c r="C249" s="134" t="s">
        <v>31</v>
      </c>
      <c r="D249" s="134" t="s">
        <v>114</v>
      </c>
      <c r="E249" s="134" t="s">
        <v>447</v>
      </c>
      <c r="F249" s="134" t="s">
        <v>103</v>
      </c>
      <c r="G249" s="137">
        <f aca="true" t="shared" si="51" ref="G249:I250">G250</f>
        <v>28000</v>
      </c>
      <c r="H249" s="137">
        <f t="shared" si="51"/>
        <v>28000</v>
      </c>
      <c r="I249" s="137">
        <f t="shared" si="51"/>
        <v>28000</v>
      </c>
    </row>
    <row r="250" spans="1:9" ht="15.75">
      <c r="A250" s="136">
        <v>237</v>
      </c>
      <c r="B250" s="140" t="s">
        <v>153</v>
      </c>
      <c r="C250" s="134" t="s">
        <v>31</v>
      </c>
      <c r="D250" s="134" t="s">
        <v>114</v>
      </c>
      <c r="E250" s="134" t="s">
        <v>447</v>
      </c>
      <c r="F250" s="134" t="s">
        <v>129</v>
      </c>
      <c r="G250" s="137">
        <f t="shared" si="51"/>
        <v>28000</v>
      </c>
      <c r="H250" s="137">
        <f t="shared" si="51"/>
        <v>28000</v>
      </c>
      <c r="I250" s="137">
        <f t="shared" si="51"/>
        <v>28000</v>
      </c>
    </row>
    <row r="251" spans="1:9" ht="15.75">
      <c r="A251" s="131">
        <v>238</v>
      </c>
      <c r="B251" s="140" t="s">
        <v>154</v>
      </c>
      <c r="C251" s="134" t="s">
        <v>31</v>
      </c>
      <c r="D251" s="134" t="s">
        <v>114</v>
      </c>
      <c r="E251" s="134" t="s">
        <v>447</v>
      </c>
      <c r="F251" s="134" t="s">
        <v>106</v>
      </c>
      <c r="G251" s="137">
        <v>28000</v>
      </c>
      <c r="H251" s="137">
        <v>28000</v>
      </c>
      <c r="I251" s="137">
        <v>28000</v>
      </c>
    </row>
    <row r="252" spans="1:9" ht="15.75">
      <c r="A252" s="136">
        <v>239</v>
      </c>
      <c r="B252" s="140" t="s">
        <v>82</v>
      </c>
      <c r="C252" s="134" t="s">
        <v>31</v>
      </c>
      <c r="D252" s="134" t="s">
        <v>83</v>
      </c>
      <c r="E252" s="134" t="s">
        <v>103</v>
      </c>
      <c r="F252" s="134" t="s">
        <v>103</v>
      </c>
      <c r="G252" s="137">
        <f aca="true" t="shared" si="52" ref="G252:G257">G253</f>
        <v>626400</v>
      </c>
      <c r="H252" s="137">
        <f aca="true" t="shared" si="53" ref="H252:I257">H253</f>
        <v>626400</v>
      </c>
      <c r="I252" s="137">
        <f t="shared" si="53"/>
        <v>626400</v>
      </c>
    </row>
    <row r="253" spans="1:9" ht="15.75">
      <c r="A253" s="131">
        <v>240</v>
      </c>
      <c r="B253" s="140" t="s">
        <v>24</v>
      </c>
      <c r="C253" s="134" t="s">
        <v>31</v>
      </c>
      <c r="D253" s="134" t="s">
        <v>84</v>
      </c>
      <c r="E253" s="134" t="s">
        <v>103</v>
      </c>
      <c r="F253" s="134" t="s">
        <v>103</v>
      </c>
      <c r="G253" s="137">
        <f t="shared" si="52"/>
        <v>626400</v>
      </c>
      <c r="H253" s="137">
        <f t="shared" si="53"/>
        <v>626400</v>
      </c>
      <c r="I253" s="137">
        <f t="shared" si="53"/>
        <v>626400</v>
      </c>
    </row>
    <row r="254" spans="1:9" ht="15.75">
      <c r="A254" s="136">
        <v>241</v>
      </c>
      <c r="B254" s="140" t="s">
        <v>120</v>
      </c>
      <c r="C254" s="134" t="s">
        <v>31</v>
      </c>
      <c r="D254" s="134" t="s">
        <v>84</v>
      </c>
      <c r="E254" s="134" t="s">
        <v>158</v>
      </c>
      <c r="F254" s="134" t="s">
        <v>103</v>
      </c>
      <c r="G254" s="137">
        <f t="shared" si="52"/>
        <v>626400</v>
      </c>
      <c r="H254" s="137">
        <f t="shared" si="53"/>
        <v>626400</v>
      </c>
      <c r="I254" s="137">
        <f t="shared" si="53"/>
        <v>626400</v>
      </c>
    </row>
    <row r="255" spans="1:9" ht="15.75">
      <c r="A255" s="131">
        <v>242</v>
      </c>
      <c r="B255" s="140" t="s">
        <v>91</v>
      </c>
      <c r="C255" s="134" t="s">
        <v>31</v>
      </c>
      <c r="D255" s="134" t="s">
        <v>84</v>
      </c>
      <c r="E255" s="134" t="s">
        <v>164</v>
      </c>
      <c r="F255" s="134" t="s">
        <v>103</v>
      </c>
      <c r="G255" s="137">
        <f t="shared" si="52"/>
        <v>626400</v>
      </c>
      <c r="H255" s="137">
        <f t="shared" si="53"/>
        <v>626400</v>
      </c>
      <c r="I255" s="137">
        <f t="shared" si="53"/>
        <v>626400</v>
      </c>
    </row>
    <row r="256" spans="1:9" ht="15.75">
      <c r="A256" s="136">
        <v>243</v>
      </c>
      <c r="B256" s="140" t="s">
        <v>91</v>
      </c>
      <c r="C256" s="134" t="s">
        <v>31</v>
      </c>
      <c r="D256" s="134" t="s">
        <v>84</v>
      </c>
      <c r="E256" s="134" t="s">
        <v>165</v>
      </c>
      <c r="F256" s="134" t="s">
        <v>103</v>
      </c>
      <c r="G256" s="137">
        <f t="shared" si="52"/>
        <v>626400</v>
      </c>
      <c r="H256" s="137">
        <f t="shared" si="53"/>
        <v>626400</v>
      </c>
      <c r="I256" s="137">
        <f t="shared" si="53"/>
        <v>626400</v>
      </c>
    </row>
    <row r="257" spans="1:9" ht="15.75">
      <c r="A257" s="131">
        <v>244</v>
      </c>
      <c r="B257" s="140" t="s">
        <v>138</v>
      </c>
      <c r="C257" s="134" t="s">
        <v>31</v>
      </c>
      <c r="D257" s="134" t="s">
        <v>84</v>
      </c>
      <c r="E257" s="134" t="s">
        <v>165</v>
      </c>
      <c r="F257" s="134" t="s">
        <v>139</v>
      </c>
      <c r="G257" s="137">
        <f t="shared" si="52"/>
        <v>626400</v>
      </c>
      <c r="H257" s="137">
        <f t="shared" si="53"/>
        <v>626400</v>
      </c>
      <c r="I257" s="137">
        <f t="shared" si="53"/>
        <v>626400</v>
      </c>
    </row>
    <row r="258" spans="1:9" ht="15.75">
      <c r="A258" s="136">
        <v>245</v>
      </c>
      <c r="B258" s="140" t="s">
        <v>140</v>
      </c>
      <c r="C258" s="134" t="s">
        <v>31</v>
      </c>
      <c r="D258" s="134" t="s">
        <v>84</v>
      </c>
      <c r="E258" s="134" t="s">
        <v>165</v>
      </c>
      <c r="F258" s="134" t="s">
        <v>141</v>
      </c>
      <c r="G258" s="137">
        <v>626400</v>
      </c>
      <c r="H258" s="137">
        <v>626400</v>
      </c>
      <c r="I258" s="137">
        <v>626400</v>
      </c>
    </row>
    <row r="259" spans="1:9" ht="15.75">
      <c r="A259" s="131">
        <v>246</v>
      </c>
      <c r="B259" s="140" t="s">
        <v>85</v>
      </c>
      <c r="C259" s="134" t="s">
        <v>31</v>
      </c>
      <c r="D259" s="134" t="s">
        <v>86</v>
      </c>
      <c r="E259" s="134" t="s">
        <v>103</v>
      </c>
      <c r="F259" s="134" t="s">
        <v>103</v>
      </c>
      <c r="G259" s="137">
        <f>G260</f>
        <v>1236554</v>
      </c>
      <c r="H259" s="137">
        <f aca="true" t="shared" si="54" ref="H259:I262">H260</f>
        <v>1110000</v>
      </c>
      <c r="I259" s="137">
        <f t="shared" si="54"/>
        <v>1110000</v>
      </c>
    </row>
    <row r="260" spans="1:9" ht="15.75">
      <c r="A260" s="136">
        <v>247</v>
      </c>
      <c r="B260" s="140" t="s">
        <v>87</v>
      </c>
      <c r="C260" s="134" t="s">
        <v>31</v>
      </c>
      <c r="D260" s="134" t="s">
        <v>88</v>
      </c>
      <c r="E260" s="134" t="s">
        <v>103</v>
      </c>
      <c r="F260" s="134" t="s">
        <v>103</v>
      </c>
      <c r="G260" s="137">
        <f>G261</f>
        <v>1236554</v>
      </c>
      <c r="H260" s="137">
        <f t="shared" si="54"/>
        <v>1110000</v>
      </c>
      <c r="I260" s="137">
        <f t="shared" si="54"/>
        <v>1110000</v>
      </c>
    </row>
    <row r="261" spans="1:9" ht="15.75">
      <c r="A261" s="131">
        <v>248</v>
      </c>
      <c r="B261" s="140" t="s">
        <v>464</v>
      </c>
      <c r="C261" s="134" t="s">
        <v>31</v>
      </c>
      <c r="D261" s="134" t="s">
        <v>88</v>
      </c>
      <c r="E261" s="134" t="s">
        <v>163</v>
      </c>
      <c r="F261" s="134" t="s">
        <v>103</v>
      </c>
      <c r="G261" s="137">
        <f>G262</f>
        <v>1236554</v>
      </c>
      <c r="H261" s="137">
        <f t="shared" si="54"/>
        <v>1110000</v>
      </c>
      <c r="I261" s="137">
        <f t="shared" si="54"/>
        <v>1110000</v>
      </c>
    </row>
    <row r="262" spans="1:9" ht="15.75">
      <c r="A262" s="136">
        <v>249</v>
      </c>
      <c r="B262" s="140" t="s">
        <v>7</v>
      </c>
      <c r="C262" s="134" t="s">
        <v>31</v>
      </c>
      <c r="D262" s="134" t="s">
        <v>88</v>
      </c>
      <c r="E262" s="134" t="s">
        <v>430</v>
      </c>
      <c r="F262" s="134" t="s">
        <v>103</v>
      </c>
      <c r="G262" s="137">
        <f>G263</f>
        <v>1236554</v>
      </c>
      <c r="H262" s="137">
        <f t="shared" si="54"/>
        <v>1110000</v>
      </c>
      <c r="I262" s="137">
        <f t="shared" si="54"/>
        <v>1110000</v>
      </c>
    </row>
    <row r="263" spans="1:9" ht="15.75">
      <c r="A263" s="131">
        <v>250</v>
      </c>
      <c r="B263" s="154" t="s">
        <v>452</v>
      </c>
      <c r="C263" s="155" t="s">
        <v>31</v>
      </c>
      <c r="D263" s="155" t="s">
        <v>88</v>
      </c>
      <c r="E263" s="155" t="s">
        <v>453</v>
      </c>
      <c r="F263" s="155"/>
      <c r="G263" s="156">
        <f>G267+G264</f>
        <v>1236554</v>
      </c>
      <c r="H263" s="156">
        <f>H267+H264</f>
        <v>1110000</v>
      </c>
      <c r="I263" s="156">
        <f>I267+I264</f>
        <v>1110000</v>
      </c>
    </row>
    <row r="264" spans="1:9" ht="72" customHeight="1">
      <c r="A264" s="136">
        <v>251</v>
      </c>
      <c r="B264" s="140" t="s">
        <v>484</v>
      </c>
      <c r="C264" s="134" t="s">
        <v>31</v>
      </c>
      <c r="D264" s="134" t="s">
        <v>88</v>
      </c>
      <c r="E264" s="134" t="s">
        <v>456</v>
      </c>
      <c r="F264" s="134"/>
      <c r="G264" s="137">
        <f aca="true" t="shared" si="55" ref="G264:I265">G265</f>
        <v>27000</v>
      </c>
      <c r="H264" s="137">
        <f t="shared" si="55"/>
        <v>27000</v>
      </c>
      <c r="I264" s="137">
        <f t="shared" si="55"/>
        <v>27000</v>
      </c>
    </row>
    <row r="265" spans="1:9" ht="15.75">
      <c r="A265" s="131">
        <v>252</v>
      </c>
      <c r="B265" s="140" t="s">
        <v>153</v>
      </c>
      <c r="C265" s="134" t="s">
        <v>31</v>
      </c>
      <c r="D265" s="134" t="s">
        <v>88</v>
      </c>
      <c r="E265" s="134" t="s">
        <v>456</v>
      </c>
      <c r="F265" s="134" t="s">
        <v>129</v>
      </c>
      <c r="G265" s="137">
        <f t="shared" si="55"/>
        <v>27000</v>
      </c>
      <c r="H265" s="137">
        <f t="shared" si="55"/>
        <v>27000</v>
      </c>
      <c r="I265" s="137">
        <f t="shared" si="55"/>
        <v>27000</v>
      </c>
    </row>
    <row r="266" spans="1:9" ht="15.75">
      <c r="A266" s="136">
        <v>253</v>
      </c>
      <c r="B266" s="140" t="s">
        <v>154</v>
      </c>
      <c r="C266" s="134" t="s">
        <v>31</v>
      </c>
      <c r="D266" s="134" t="s">
        <v>88</v>
      </c>
      <c r="E266" s="134" t="s">
        <v>456</v>
      </c>
      <c r="F266" s="134" t="s">
        <v>106</v>
      </c>
      <c r="G266" s="137">
        <v>27000</v>
      </c>
      <c r="H266" s="137">
        <v>27000</v>
      </c>
      <c r="I266" s="137">
        <v>27000</v>
      </c>
    </row>
    <row r="267" spans="1:9" ht="88.5" customHeight="1">
      <c r="A267" s="131">
        <v>254</v>
      </c>
      <c r="B267" s="159" t="s">
        <v>485</v>
      </c>
      <c r="C267" s="134" t="s">
        <v>31</v>
      </c>
      <c r="D267" s="134" t="s">
        <v>88</v>
      </c>
      <c r="E267" s="134" t="s">
        <v>455</v>
      </c>
      <c r="F267" s="134" t="s">
        <v>103</v>
      </c>
      <c r="G267" s="137">
        <f aca="true" t="shared" si="56" ref="G267:I268">G268</f>
        <v>1209554</v>
      </c>
      <c r="H267" s="137">
        <f t="shared" si="56"/>
        <v>1083000</v>
      </c>
      <c r="I267" s="137">
        <f t="shared" si="56"/>
        <v>1083000</v>
      </c>
    </row>
    <row r="268" spans="1:9" ht="15.75">
      <c r="A268" s="136">
        <v>255</v>
      </c>
      <c r="B268" s="140" t="s">
        <v>126</v>
      </c>
      <c r="C268" s="134" t="s">
        <v>31</v>
      </c>
      <c r="D268" s="134" t="s">
        <v>88</v>
      </c>
      <c r="E268" s="134" t="s">
        <v>321</v>
      </c>
      <c r="F268" s="134" t="s">
        <v>127</v>
      </c>
      <c r="G268" s="137">
        <f t="shared" si="56"/>
        <v>1209554</v>
      </c>
      <c r="H268" s="137">
        <f t="shared" si="56"/>
        <v>1083000</v>
      </c>
      <c r="I268" s="137">
        <f t="shared" si="56"/>
        <v>1083000</v>
      </c>
    </row>
    <row r="269" spans="1:9" ht="15.75">
      <c r="A269" s="131">
        <v>256</v>
      </c>
      <c r="B269" s="140" t="s">
        <v>113</v>
      </c>
      <c r="C269" s="134" t="s">
        <v>31</v>
      </c>
      <c r="D269" s="134" t="s">
        <v>88</v>
      </c>
      <c r="E269" s="134" t="s">
        <v>321</v>
      </c>
      <c r="F269" s="134" t="s">
        <v>4</v>
      </c>
      <c r="G269" s="137">
        <v>1209554</v>
      </c>
      <c r="H269" s="137">
        <v>1083000</v>
      </c>
      <c r="I269" s="137">
        <v>1083000</v>
      </c>
    </row>
    <row r="270" spans="1:9" ht="15.75">
      <c r="A270" s="136">
        <v>257</v>
      </c>
      <c r="B270" s="160" t="s">
        <v>98</v>
      </c>
      <c r="C270" s="161"/>
      <c r="D270" s="162"/>
      <c r="E270" s="162"/>
      <c r="F270" s="162"/>
      <c r="G270" s="167"/>
      <c r="H270" s="163">
        <v>1000000</v>
      </c>
      <c r="I270" s="164">
        <v>2000000</v>
      </c>
    </row>
    <row r="271" spans="1:9" ht="15.75">
      <c r="A271" s="165"/>
      <c r="B271" s="83" t="s">
        <v>89</v>
      </c>
      <c r="C271" s="165"/>
      <c r="D271" s="165"/>
      <c r="E271" s="165"/>
      <c r="F271" s="165"/>
      <c r="G271" s="168">
        <f>G270+G252+G231+G218+G173+G121+G110+G15+G259+G244</f>
        <v>91287500.2</v>
      </c>
      <c r="H271" s="168">
        <f>H270+H252+H231+H218+H173+H121+H110+H15+H259+H244</f>
        <v>49798756.99999999</v>
      </c>
      <c r="I271" s="168">
        <f>I270+I252+I231+I218+I173+I121+I110+I15+I259+I244</f>
        <v>50052981.99999999</v>
      </c>
    </row>
    <row r="272" ht="12.75">
      <c r="H272" s="46"/>
    </row>
    <row r="273" spans="7:9" ht="12.75">
      <c r="G273" s="34"/>
      <c r="H273" s="34"/>
      <c r="I273" s="34"/>
    </row>
    <row r="274" ht="12.75">
      <c r="G274" s="34"/>
    </row>
    <row r="275" spans="7:9" ht="12.75">
      <c r="G275" s="34"/>
      <c r="H275" s="34"/>
      <c r="I275" s="34"/>
    </row>
    <row r="279" spans="8:9" ht="12.75">
      <c r="H279" s="34"/>
      <c r="I279" s="34"/>
    </row>
    <row r="282" spans="7:9" ht="12.75">
      <c r="G282" s="34"/>
      <c r="H282" s="34"/>
      <c r="I282" s="34"/>
    </row>
    <row r="283" ht="12.75">
      <c r="H283" s="34"/>
    </row>
  </sheetData>
  <sheetProtection/>
  <mergeCells count="2">
    <mergeCell ref="A9:G9"/>
    <mergeCell ref="A10:G10"/>
  </mergeCells>
  <printOptions/>
  <pageMargins left="0.7874015748031497" right="0.7874015748031497" top="0.3937007874015748" bottom="0.3937007874015748" header="0" footer="0"/>
  <pageSetup fitToHeight="0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7"/>
  <sheetViews>
    <sheetView tabSelected="1" zoomScalePageLayoutView="0" workbookViewId="0" topLeftCell="A1">
      <selection activeCell="B14" sqref="B14"/>
    </sheetView>
  </sheetViews>
  <sheetFormatPr defaultColWidth="70.375" defaultRowHeight="12.75"/>
  <cols>
    <col min="1" max="1" width="7.625" style="30" customWidth="1"/>
    <col min="2" max="2" width="86.625" style="41" customWidth="1"/>
    <col min="3" max="3" width="12.875" style="28" customWidth="1"/>
    <col min="4" max="4" width="10.125" style="28" bestFit="1" customWidth="1"/>
    <col min="5" max="5" width="17.25390625" style="28" hidden="1" customWidth="1"/>
    <col min="6" max="6" width="10.50390625" style="36" customWidth="1"/>
    <col min="7" max="7" width="14.875" style="28" customWidth="1"/>
    <col min="8" max="8" width="16.625" style="28" customWidth="1"/>
    <col min="9" max="9" width="18.875" style="28" customWidth="1"/>
    <col min="10" max="16384" width="70.375" style="28" customWidth="1"/>
  </cols>
  <sheetData>
    <row r="1" ht="12.75">
      <c r="I1" s="45" t="s">
        <v>460</v>
      </c>
    </row>
    <row r="2" ht="12.75">
      <c r="I2" s="45" t="s">
        <v>315</v>
      </c>
    </row>
    <row r="3" ht="12.75">
      <c r="I3" s="18" t="s">
        <v>593</v>
      </c>
    </row>
    <row r="5" spans="3:9" ht="12.75">
      <c r="C5" s="29"/>
      <c r="D5" s="29"/>
      <c r="E5" s="29"/>
      <c r="F5" s="22"/>
      <c r="H5" s="29"/>
      <c r="I5" s="23" t="s">
        <v>460</v>
      </c>
    </row>
    <row r="6" spans="2:9" ht="12.75">
      <c r="B6" s="42"/>
      <c r="C6" s="29"/>
      <c r="D6" s="29"/>
      <c r="E6" s="29"/>
      <c r="F6" s="22"/>
      <c r="H6" s="29"/>
      <c r="I6" s="85" t="s">
        <v>315</v>
      </c>
    </row>
    <row r="7" spans="3:9" ht="12.75">
      <c r="C7" s="29"/>
      <c r="D7" s="29"/>
      <c r="E7" s="29"/>
      <c r="F7" s="22"/>
      <c r="H7" s="29"/>
      <c r="I7" s="18" t="s">
        <v>592</v>
      </c>
    </row>
    <row r="9" spans="1:9" s="21" customFormat="1" ht="30" customHeight="1">
      <c r="A9" s="218" t="s">
        <v>571</v>
      </c>
      <c r="B9" s="218"/>
      <c r="C9" s="218"/>
      <c r="D9" s="218"/>
      <c r="E9" s="218"/>
      <c r="F9" s="218"/>
      <c r="G9" s="218"/>
      <c r="H9" s="218"/>
      <c r="I9" s="218"/>
    </row>
    <row r="10" spans="1:7" s="21" customFormat="1" ht="15">
      <c r="A10" s="40"/>
      <c r="B10" s="43"/>
      <c r="C10" s="37"/>
      <c r="D10" s="37"/>
      <c r="E10" s="37"/>
      <c r="F10" s="38"/>
      <c r="G10" s="31"/>
    </row>
    <row r="11" spans="1:9" s="24" customFormat="1" ht="12.75">
      <c r="A11" s="39"/>
      <c r="B11" s="44"/>
      <c r="C11" s="38"/>
      <c r="D11" s="38"/>
      <c r="E11" s="38"/>
      <c r="F11" s="38"/>
      <c r="I11" s="23" t="s">
        <v>90</v>
      </c>
    </row>
    <row r="12" spans="1:9" s="24" customFormat="1" ht="34.5" customHeight="1">
      <c r="A12" s="122" t="s">
        <v>37</v>
      </c>
      <c r="B12" s="169" t="s">
        <v>100</v>
      </c>
      <c r="C12" s="12" t="s">
        <v>101</v>
      </c>
      <c r="D12" s="12" t="s">
        <v>102</v>
      </c>
      <c r="E12" s="12" t="s">
        <v>39</v>
      </c>
      <c r="F12" s="12" t="s">
        <v>39</v>
      </c>
      <c r="G12" s="170" t="s">
        <v>428</v>
      </c>
      <c r="H12" s="170" t="s">
        <v>498</v>
      </c>
      <c r="I12" s="170" t="s">
        <v>566</v>
      </c>
    </row>
    <row r="13" spans="1:9" s="24" customFormat="1" ht="15.75">
      <c r="A13" s="171"/>
      <c r="B13" s="172" t="s">
        <v>27</v>
      </c>
      <c r="C13" s="119" t="s">
        <v>28</v>
      </c>
      <c r="D13" s="119" t="s">
        <v>29</v>
      </c>
      <c r="E13" s="119" t="s">
        <v>30</v>
      </c>
      <c r="F13" s="119" t="s">
        <v>30</v>
      </c>
      <c r="G13" s="119" t="s">
        <v>40</v>
      </c>
      <c r="H13" s="12" t="s">
        <v>48</v>
      </c>
      <c r="I13" s="12" t="s">
        <v>49</v>
      </c>
    </row>
    <row r="14" spans="1:9" s="24" customFormat="1" ht="31.5">
      <c r="A14" s="173">
        <v>1</v>
      </c>
      <c r="B14" s="174" t="s">
        <v>465</v>
      </c>
      <c r="C14" s="175" t="s">
        <v>163</v>
      </c>
      <c r="D14" s="175" t="s">
        <v>103</v>
      </c>
      <c r="E14" s="176">
        <v>10051931</v>
      </c>
      <c r="F14" s="175"/>
      <c r="G14" s="177">
        <f>G15+G81+G128+G149+G195+G174</f>
        <v>76168267.86</v>
      </c>
      <c r="H14" s="177">
        <f>H15+H81+H128+H149+H195+H174</f>
        <v>34991924.019999996</v>
      </c>
      <c r="I14" s="177">
        <f>I15+I81+I128+I149+I195+I174</f>
        <v>34246149.019999996</v>
      </c>
    </row>
    <row r="15" spans="1:9" s="24" customFormat="1" ht="15.75">
      <c r="A15" s="178">
        <v>2</v>
      </c>
      <c r="B15" s="179" t="s">
        <v>438</v>
      </c>
      <c r="C15" s="155" t="s">
        <v>437</v>
      </c>
      <c r="D15" s="155" t="s">
        <v>103</v>
      </c>
      <c r="E15" s="180">
        <v>6426800</v>
      </c>
      <c r="F15" s="155"/>
      <c r="G15" s="156">
        <f>G16+G26+G31+G36+G51+G56+G71+G41+G21+G46+G61+G66+G76</f>
        <v>63557755.11</v>
      </c>
      <c r="H15" s="156">
        <f>H16+H26+H31+H36+H51+H56+H71+H41</f>
        <v>24729465.29</v>
      </c>
      <c r="I15" s="156">
        <f>I16+I26+I31+I36+I51+I56+I71+I41</f>
        <v>23983690.29</v>
      </c>
    </row>
    <row r="16" spans="1:9" s="24" customFormat="1" ht="47.25">
      <c r="A16" s="178" t="s">
        <v>29</v>
      </c>
      <c r="B16" s="140" t="s">
        <v>469</v>
      </c>
      <c r="C16" s="134" t="s">
        <v>439</v>
      </c>
      <c r="D16" s="134"/>
      <c r="E16" s="181"/>
      <c r="F16" s="134"/>
      <c r="G16" s="137">
        <f>G17</f>
        <v>3629610.25</v>
      </c>
      <c r="H16" s="137">
        <f aca="true" t="shared" si="0" ref="H16:I19">H17</f>
        <v>5239657.29</v>
      </c>
      <c r="I16" s="137">
        <f t="shared" si="0"/>
        <v>4493882.29</v>
      </c>
    </row>
    <row r="17" spans="1:9" s="24" customFormat="1" ht="15.75">
      <c r="A17" s="178" t="s">
        <v>30</v>
      </c>
      <c r="B17" s="159" t="s">
        <v>153</v>
      </c>
      <c r="C17" s="134" t="s">
        <v>439</v>
      </c>
      <c r="D17" s="134" t="s">
        <v>129</v>
      </c>
      <c r="E17" s="181"/>
      <c r="F17" s="134"/>
      <c r="G17" s="137">
        <f>G18</f>
        <v>3629610.25</v>
      </c>
      <c r="H17" s="137">
        <f t="shared" si="0"/>
        <v>5239657.29</v>
      </c>
      <c r="I17" s="137">
        <f t="shared" si="0"/>
        <v>4493882.29</v>
      </c>
    </row>
    <row r="18" spans="1:9" s="24" customFormat="1" ht="15.75">
      <c r="A18" s="178" t="s">
        <v>40</v>
      </c>
      <c r="B18" s="159" t="s">
        <v>154</v>
      </c>
      <c r="C18" s="134" t="s">
        <v>439</v>
      </c>
      <c r="D18" s="134" t="s">
        <v>106</v>
      </c>
      <c r="E18" s="181"/>
      <c r="F18" s="134"/>
      <c r="G18" s="137">
        <f>G19</f>
        <v>3629610.25</v>
      </c>
      <c r="H18" s="137">
        <f t="shared" si="0"/>
        <v>5239657.29</v>
      </c>
      <c r="I18" s="137">
        <f t="shared" si="0"/>
        <v>4493882.29</v>
      </c>
    </row>
    <row r="19" spans="1:9" s="24" customFormat="1" ht="15.75">
      <c r="A19" s="178" t="s">
        <v>48</v>
      </c>
      <c r="B19" s="159" t="s">
        <v>65</v>
      </c>
      <c r="C19" s="134" t="s">
        <v>439</v>
      </c>
      <c r="D19" s="134" t="s">
        <v>106</v>
      </c>
      <c r="E19" s="181"/>
      <c r="F19" s="134" t="s">
        <v>66</v>
      </c>
      <c r="G19" s="137">
        <f>G20</f>
        <v>3629610.25</v>
      </c>
      <c r="H19" s="137">
        <f t="shared" si="0"/>
        <v>5239657.29</v>
      </c>
      <c r="I19" s="137">
        <f t="shared" si="0"/>
        <v>4493882.29</v>
      </c>
    </row>
    <row r="20" spans="1:9" s="24" customFormat="1" ht="15.75">
      <c r="A20" s="178" t="s">
        <v>49</v>
      </c>
      <c r="B20" s="159" t="s">
        <v>36</v>
      </c>
      <c r="C20" s="134" t="s">
        <v>439</v>
      </c>
      <c r="D20" s="134" t="s">
        <v>106</v>
      </c>
      <c r="E20" s="181"/>
      <c r="F20" s="134" t="s">
        <v>73</v>
      </c>
      <c r="G20" s="137">
        <f>'ведом,24-26'!G128</f>
        <v>3629610.25</v>
      </c>
      <c r="H20" s="137">
        <f>'ведом,24-26'!H128</f>
        <v>5239657.29</v>
      </c>
      <c r="I20" s="137">
        <f>'ведом,24-26'!I128</f>
        <v>4493882.29</v>
      </c>
    </row>
    <row r="21" spans="1:9" s="24" customFormat="1" ht="15.75">
      <c r="A21" s="178" t="s">
        <v>50</v>
      </c>
      <c r="B21" s="159"/>
      <c r="C21" s="134" t="s">
        <v>585</v>
      </c>
      <c r="D21" s="134"/>
      <c r="E21" s="181"/>
      <c r="F21" s="134"/>
      <c r="G21" s="137">
        <f>G22</f>
        <v>4383896.14</v>
      </c>
      <c r="H21" s="137">
        <f aca="true" t="shared" si="1" ref="H21:I24">H22</f>
        <v>0</v>
      </c>
      <c r="I21" s="137">
        <f t="shared" si="1"/>
        <v>0</v>
      </c>
    </row>
    <row r="22" spans="1:9" s="24" customFormat="1" ht="15.75">
      <c r="A22" s="178" t="s">
        <v>52</v>
      </c>
      <c r="B22" s="159" t="s">
        <v>153</v>
      </c>
      <c r="C22" s="134" t="s">
        <v>585</v>
      </c>
      <c r="D22" s="134" t="s">
        <v>129</v>
      </c>
      <c r="E22" s="181"/>
      <c r="F22" s="134"/>
      <c r="G22" s="137">
        <f>G23</f>
        <v>4383896.14</v>
      </c>
      <c r="H22" s="137">
        <f t="shared" si="1"/>
        <v>0</v>
      </c>
      <c r="I22" s="137">
        <f t="shared" si="1"/>
        <v>0</v>
      </c>
    </row>
    <row r="23" spans="1:9" s="24" customFormat="1" ht="15.75">
      <c r="A23" s="178" t="s">
        <v>54</v>
      </c>
      <c r="B23" s="159" t="s">
        <v>154</v>
      </c>
      <c r="C23" s="134" t="s">
        <v>585</v>
      </c>
      <c r="D23" s="134" t="s">
        <v>106</v>
      </c>
      <c r="E23" s="181"/>
      <c r="F23" s="134"/>
      <c r="G23" s="137">
        <f>G24</f>
        <v>4383896.14</v>
      </c>
      <c r="H23" s="137">
        <f t="shared" si="1"/>
        <v>0</v>
      </c>
      <c r="I23" s="137">
        <f t="shared" si="1"/>
        <v>0</v>
      </c>
    </row>
    <row r="24" spans="1:9" s="24" customFormat="1" ht="15.75">
      <c r="A24" s="178" t="s">
        <v>55</v>
      </c>
      <c r="B24" s="159" t="s">
        <v>65</v>
      </c>
      <c r="C24" s="134" t="s">
        <v>585</v>
      </c>
      <c r="D24" s="134" t="s">
        <v>106</v>
      </c>
      <c r="E24" s="181"/>
      <c r="F24" s="134" t="s">
        <v>66</v>
      </c>
      <c r="G24" s="137">
        <f>G25</f>
        <v>4383896.14</v>
      </c>
      <c r="H24" s="137">
        <f t="shared" si="1"/>
        <v>0</v>
      </c>
      <c r="I24" s="137">
        <f t="shared" si="1"/>
        <v>0</v>
      </c>
    </row>
    <row r="25" spans="1:9" s="24" customFormat="1" ht="15.75">
      <c r="A25" s="178" t="s">
        <v>56</v>
      </c>
      <c r="B25" s="159" t="s">
        <v>36</v>
      </c>
      <c r="C25" s="134" t="s">
        <v>585</v>
      </c>
      <c r="D25" s="134" t="s">
        <v>106</v>
      </c>
      <c r="E25" s="181"/>
      <c r="F25" s="134" t="s">
        <v>73</v>
      </c>
      <c r="G25" s="137">
        <f>'ведом,24-26'!G131</f>
        <v>4383896.14</v>
      </c>
      <c r="H25" s="137">
        <f>'ведом,24-26'!H131</f>
        <v>0</v>
      </c>
      <c r="I25" s="137">
        <f>'ведом,24-26'!I131</f>
        <v>0</v>
      </c>
    </row>
    <row r="26" spans="1:12" ht="47.25">
      <c r="A26" s="178" t="s">
        <v>57</v>
      </c>
      <c r="B26" s="159" t="s">
        <v>470</v>
      </c>
      <c r="C26" s="134" t="s">
        <v>440</v>
      </c>
      <c r="D26" s="134" t="s">
        <v>103</v>
      </c>
      <c r="E26" s="181">
        <v>872500</v>
      </c>
      <c r="F26" s="134"/>
      <c r="G26" s="137">
        <f>G27</f>
        <v>1784232</v>
      </c>
      <c r="H26" s="137">
        <f aca="true" t="shared" si="2" ref="H26:I29">H27</f>
        <v>2010331</v>
      </c>
      <c r="I26" s="137">
        <f t="shared" si="2"/>
        <v>2010331</v>
      </c>
      <c r="J26" s="47"/>
      <c r="K26" s="47"/>
      <c r="L26" s="47"/>
    </row>
    <row r="27" spans="1:12" ht="15.75">
      <c r="A27" s="178" t="s">
        <v>142</v>
      </c>
      <c r="B27" s="159" t="s">
        <v>153</v>
      </c>
      <c r="C27" s="134" t="s">
        <v>440</v>
      </c>
      <c r="D27" s="134" t="s">
        <v>129</v>
      </c>
      <c r="E27" s="181"/>
      <c r="F27" s="134"/>
      <c r="G27" s="137">
        <f>G28</f>
        <v>1784232</v>
      </c>
      <c r="H27" s="137">
        <f t="shared" si="2"/>
        <v>2010331</v>
      </c>
      <c r="I27" s="137">
        <f t="shared" si="2"/>
        <v>2010331</v>
      </c>
      <c r="J27" s="35"/>
      <c r="K27" s="35"/>
      <c r="L27" s="35"/>
    </row>
    <row r="28" spans="1:12" ht="15.75">
      <c r="A28" s="178" t="s">
        <v>60</v>
      </c>
      <c r="B28" s="159" t="s">
        <v>154</v>
      </c>
      <c r="C28" s="134" t="s">
        <v>440</v>
      </c>
      <c r="D28" s="134" t="s">
        <v>106</v>
      </c>
      <c r="E28" s="181"/>
      <c r="F28" s="134"/>
      <c r="G28" s="137">
        <f>G29</f>
        <v>1784232</v>
      </c>
      <c r="H28" s="137">
        <f t="shared" si="2"/>
        <v>2010331</v>
      </c>
      <c r="I28" s="137">
        <f t="shared" si="2"/>
        <v>2010331</v>
      </c>
      <c r="J28" s="35"/>
      <c r="K28" s="35"/>
      <c r="L28" s="35"/>
    </row>
    <row r="29" spans="1:9" ht="15.75">
      <c r="A29" s="178" t="s">
        <v>62</v>
      </c>
      <c r="B29" s="159" t="s">
        <v>65</v>
      </c>
      <c r="C29" s="134" t="s">
        <v>440</v>
      </c>
      <c r="D29" s="134" t="s">
        <v>106</v>
      </c>
      <c r="E29" s="181"/>
      <c r="F29" s="134" t="s">
        <v>66</v>
      </c>
      <c r="G29" s="137">
        <f>G30</f>
        <v>1784232</v>
      </c>
      <c r="H29" s="137">
        <f t="shared" si="2"/>
        <v>2010331</v>
      </c>
      <c r="I29" s="137">
        <f t="shared" si="2"/>
        <v>2010331</v>
      </c>
    </row>
    <row r="30" spans="1:9" ht="15.75">
      <c r="A30" s="178" t="s">
        <v>63</v>
      </c>
      <c r="B30" s="159" t="s">
        <v>36</v>
      </c>
      <c r="C30" s="134" t="s">
        <v>440</v>
      </c>
      <c r="D30" s="134" t="s">
        <v>106</v>
      </c>
      <c r="E30" s="181"/>
      <c r="F30" s="134" t="s">
        <v>73</v>
      </c>
      <c r="G30" s="137">
        <f>'ведом,24-26'!G134</f>
        <v>1784232</v>
      </c>
      <c r="H30" s="137">
        <f>'ведом,24-26'!H134</f>
        <v>2010331</v>
      </c>
      <c r="I30" s="137">
        <f>'ведом,24-26'!I134</f>
        <v>2010331</v>
      </c>
    </row>
    <row r="31" spans="1:9" ht="47.25">
      <c r="A31" s="178" t="s">
        <v>64</v>
      </c>
      <c r="B31" s="159" t="s">
        <v>486</v>
      </c>
      <c r="C31" s="134" t="s">
        <v>461</v>
      </c>
      <c r="D31" s="134"/>
      <c r="E31" s="181"/>
      <c r="F31" s="134"/>
      <c r="G31" s="137">
        <f>G32</f>
        <v>5248.72</v>
      </c>
      <c r="H31" s="137">
        <f aca="true" t="shared" si="3" ref="H31:I34">H32</f>
        <v>5000</v>
      </c>
      <c r="I31" s="137">
        <f t="shared" si="3"/>
        <v>5000</v>
      </c>
    </row>
    <row r="32" spans="1:9" ht="15.75">
      <c r="A32" s="178" t="s">
        <v>67</v>
      </c>
      <c r="B32" s="159" t="s">
        <v>128</v>
      </c>
      <c r="C32" s="134" t="s">
        <v>461</v>
      </c>
      <c r="D32" s="134" t="s">
        <v>129</v>
      </c>
      <c r="E32" s="181"/>
      <c r="F32" s="134"/>
      <c r="G32" s="137">
        <f>G33</f>
        <v>5248.72</v>
      </c>
      <c r="H32" s="137">
        <f t="shared" si="3"/>
        <v>5000</v>
      </c>
      <c r="I32" s="137">
        <f t="shared" si="3"/>
        <v>5000</v>
      </c>
    </row>
    <row r="33" spans="1:9" ht="15.75">
      <c r="A33" s="178" t="s">
        <v>68</v>
      </c>
      <c r="B33" s="159" t="s">
        <v>130</v>
      </c>
      <c r="C33" s="134" t="s">
        <v>461</v>
      </c>
      <c r="D33" s="134" t="s">
        <v>106</v>
      </c>
      <c r="E33" s="181"/>
      <c r="F33" s="134"/>
      <c r="G33" s="137">
        <f>G34</f>
        <v>5248.72</v>
      </c>
      <c r="H33" s="137">
        <f t="shared" si="3"/>
        <v>5000</v>
      </c>
      <c r="I33" s="137">
        <f t="shared" si="3"/>
        <v>5000</v>
      </c>
    </row>
    <row r="34" spans="1:9" ht="15.75">
      <c r="A34" s="178" t="s">
        <v>69</v>
      </c>
      <c r="B34" s="159" t="s">
        <v>65</v>
      </c>
      <c r="C34" s="134" t="s">
        <v>461</v>
      </c>
      <c r="D34" s="134" t="s">
        <v>106</v>
      </c>
      <c r="E34" s="181"/>
      <c r="F34" s="134" t="s">
        <v>66</v>
      </c>
      <c r="G34" s="137">
        <f>G35</f>
        <v>5248.72</v>
      </c>
      <c r="H34" s="137">
        <f t="shared" si="3"/>
        <v>5000</v>
      </c>
      <c r="I34" s="137">
        <f t="shared" si="3"/>
        <v>5000</v>
      </c>
    </row>
    <row r="35" spans="1:9" ht="15.75">
      <c r="A35" s="178" t="s">
        <v>70</v>
      </c>
      <c r="B35" s="159" t="s">
        <v>36</v>
      </c>
      <c r="C35" s="134" t="s">
        <v>461</v>
      </c>
      <c r="D35" s="134" t="s">
        <v>106</v>
      </c>
      <c r="E35" s="181"/>
      <c r="F35" s="134" t="s">
        <v>73</v>
      </c>
      <c r="G35" s="137">
        <f>'ведом,24-26'!G137</f>
        <v>5248.72</v>
      </c>
      <c r="H35" s="137">
        <f>'ведом,24-26'!H137</f>
        <v>5000</v>
      </c>
      <c r="I35" s="137">
        <f>'ведом,24-26'!I137</f>
        <v>5000</v>
      </c>
    </row>
    <row r="36" spans="1:9" ht="47.25">
      <c r="A36" s="178" t="s">
        <v>71</v>
      </c>
      <c r="B36" s="159" t="s">
        <v>509</v>
      </c>
      <c r="C36" s="134" t="s">
        <v>506</v>
      </c>
      <c r="D36" s="134"/>
      <c r="E36" s="181"/>
      <c r="F36" s="134"/>
      <c r="G36" s="137">
        <f>G37</f>
        <v>800000</v>
      </c>
      <c r="H36" s="137">
        <f aca="true" t="shared" si="4" ref="H36:I39">H37</f>
        <v>800000</v>
      </c>
      <c r="I36" s="137">
        <f t="shared" si="4"/>
        <v>800000</v>
      </c>
    </row>
    <row r="37" spans="1:9" ht="15.75">
      <c r="A37" s="178" t="s">
        <v>72</v>
      </c>
      <c r="B37" s="159" t="s">
        <v>153</v>
      </c>
      <c r="C37" s="134" t="s">
        <v>506</v>
      </c>
      <c r="D37" s="134" t="s">
        <v>129</v>
      </c>
      <c r="E37" s="181"/>
      <c r="F37" s="134"/>
      <c r="G37" s="137">
        <f>G38</f>
        <v>800000</v>
      </c>
      <c r="H37" s="137">
        <f t="shared" si="4"/>
        <v>800000</v>
      </c>
      <c r="I37" s="137">
        <f t="shared" si="4"/>
        <v>800000</v>
      </c>
    </row>
    <row r="38" spans="1:9" ht="15.75">
      <c r="A38" s="178" t="s">
        <v>99</v>
      </c>
      <c r="B38" s="159" t="s">
        <v>154</v>
      </c>
      <c r="C38" s="134" t="s">
        <v>506</v>
      </c>
      <c r="D38" s="134" t="s">
        <v>106</v>
      </c>
      <c r="E38" s="181"/>
      <c r="F38" s="134"/>
      <c r="G38" s="137">
        <f>G39</f>
        <v>800000</v>
      </c>
      <c r="H38" s="137">
        <f t="shared" si="4"/>
        <v>800000</v>
      </c>
      <c r="I38" s="137">
        <f t="shared" si="4"/>
        <v>800000</v>
      </c>
    </row>
    <row r="39" spans="1:9" ht="15.75">
      <c r="A39" s="178" t="s">
        <v>13</v>
      </c>
      <c r="B39" s="159" t="s">
        <v>65</v>
      </c>
      <c r="C39" s="134" t="s">
        <v>506</v>
      </c>
      <c r="D39" s="134" t="s">
        <v>106</v>
      </c>
      <c r="E39" s="181"/>
      <c r="F39" s="134" t="s">
        <v>66</v>
      </c>
      <c r="G39" s="137">
        <f>G40</f>
        <v>800000</v>
      </c>
      <c r="H39" s="137">
        <f t="shared" si="4"/>
        <v>800000</v>
      </c>
      <c r="I39" s="137">
        <f t="shared" si="4"/>
        <v>800000</v>
      </c>
    </row>
    <row r="40" spans="1:9" ht="15.75">
      <c r="A40" s="178" t="s">
        <v>14</v>
      </c>
      <c r="B40" s="159" t="s">
        <v>36</v>
      </c>
      <c r="C40" s="134" t="s">
        <v>506</v>
      </c>
      <c r="D40" s="134" t="s">
        <v>106</v>
      </c>
      <c r="E40" s="181"/>
      <c r="F40" s="134" t="s">
        <v>73</v>
      </c>
      <c r="G40" s="137">
        <f>'ведом,24-26'!G140</f>
        <v>800000</v>
      </c>
      <c r="H40" s="137">
        <f>'ведом,24-26'!H140</f>
        <v>800000</v>
      </c>
      <c r="I40" s="137">
        <f>'ведом,24-26'!I140</f>
        <v>800000</v>
      </c>
    </row>
    <row r="41" spans="1:9" ht="47.25">
      <c r="A41" s="178" t="s">
        <v>15</v>
      </c>
      <c r="B41" s="159" t="s">
        <v>513</v>
      </c>
      <c r="C41" s="134" t="s">
        <v>512</v>
      </c>
      <c r="D41" s="134"/>
      <c r="E41" s="181"/>
      <c r="F41" s="134"/>
      <c r="G41" s="137">
        <f>G42</f>
        <v>30000</v>
      </c>
      <c r="H41" s="137">
        <f aca="true" t="shared" si="5" ref="H41:I44">H42</f>
        <v>60000</v>
      </c>
      <c r="I41" s="137">
        <f t="shared" si="5"/>
        <v>60000</v>
      </c>
    </row>
    <row r="42" spans="1:9" ht="15.75">
      <c r="A42" s="178" t="s">
        <v>121</v>
      </c>
      <c r="B42" s="159" t="s">
        <v>153</v>
      </c>
      <c r="C42" s="134" t="s">
        <v>512</v>
      </c>
      <c r="D42" s="134" t="s">
        <v>129</v>
      </c>
      <c r="E42" s="181"/>
      <c r="F42" s="134"/>
      <c r="G42" s="137">
        <f>G43</f>
        <v>30000</v>
      </c>
      <c r="H42" s="137">
        <f t="shared" si="5"/>
        <v>60000</v>
      </c>
      <c r="I42" s="137">
        <f t="shared" si="5"/>
        <v>60000</v>
      </c>
    </row>
    <row r="43" spans="1:9" ht="15.75">
      <c r="A43" s="178" t="s">
        <v>143</v>
      </c>
      <c r="B43" s="159" t="s">
        <v>154</v>
      </c>
      <c r="C43" s="134" t="s">
        <v>512</v>
      </c>
      <c r="D43" s="134" t="s">
        <v>106</v>
      </c>
      <c r="E43" s="181"/>
      <c r="F43" s="134"/>
      <c r="G43" s="137">
        <f>G44</f>
        <v>30000</v>
      </c>
      <c r="H43" s="137">
        <f t="shared" si="5"/>
        <v>60000</v>
      </c>
      <c r="I43" s="137">
        <f t="shared" si="5"/>
        <v>60000</v>
      </c>
    </row>
    <row r="44" spans="1:9" ht="15.75">
      <c r="A44" s="178" t="s">
        <v>122</v>
      </c>
      <c r="B44" s="159" t="s">
        <v>65</v>
      </c>
      <c r="C44" s="134" t="s">
        <v>512</v>
      </c>
      <c r="D44" s="134" t="s">
        <v>106</v>
      </c>
      <c r="E44" s="181"/>
      <c r="F44" s="134" t="s">
        <v>66</v>
      </c>
      <c r="G44" s="137">
        <f>G45</f>
        <v>30000</v>
      </c>
      <c r="H44" s="137">
        <f t="shared" si="5"/>
        <v>60000</v>
      </c>
      <c r="I44" s="137">
        <f t="shared" si="5"/>
        <v>60000</v>
      </c>
    </row>
    <row r="45" spans="1:9" ht="15.75">
      <c r="A45" s="178" t="s">
        <v>144</v>
      </c>
      <c r="B45" s="159" t="s">
        <v>332</v>
      </c>
      <c r="C45" s="134" t="s">
        <v>512</v>
      </c>
      <c r="D45" s="134" t="s">
        <v>106</v>
      </c>
      <c r="E45" s="181"/>
      <c r="F45" s="134" t="s">
        <v>331</v>
      </c>
      <c r="G45" s="137">
        <f>'ведом,24-26'!G168</f>
        <v>30000</v>
      </c>
      <c r="H45" s="137">
        <f>'ведом,24-26'!H168</f>
        <v>60000</v>
      </c>
      <c r="I45" s="137">
        <f>'ведом,24-26'!I168</f>
        <v>60000</v>
      </c>
    </row>
    <row r="46" spans="1:9" ht="47.25">
      <c r="A46" s="178" t="s">
        <v>123</v>
      </c>
      <c r="B46" s="159" t="s">
        <v>624</v>
      </c>
      <c r="C46" s="134" t="s">
        <v>623</v>
      </c>
      <c r="D46" s="134"/>
      <c r="E46" s="181"/>
      <c r="F46" s="134"/>
      <c r="G46" s="137">
        <f>G47</f>
        <v>223260</v>
      </c>
      <c r="H46" s="137">
        <f aca="true" t="shared" si="6" ref="H46:I49">H47</f>
        <v>0</v>
      </c>
      <c r="I46" s="137">
        <f t="shared" si="6"/>
        <v>0</v>
      </c>
    </row>
    <row r="47" spans="1:9" ht="15.75">
      <c r="A47" s="178" t="s">
        <v>516</v>
      </c>
      <c r="B47" s="159" t="s">
        <v>153</v>
      </c>
      <c r="C47" s="134" t="s">
        <v>623</v>
      </c>
      <c r="D47" s="134" t="s">
        <v>129</v>
      </c>
      <c r="E47" s="181"/>
      <c r="F47" s="134"/>
      <c r="G47" s="137">
        <f>G48</f>
        <v>223260</v>
      </c>
      <c r="H47" s="137">
        <f t="shared" si="6"/>
        <v>0</v>
      </c>
      <c r="I47" s="137">
        <f t="shared" si="6"/>
        <v>0</v>
      </c>
    </row>
    <row r="48" spans="1:9" ht="15.75">
      <c r="A48" s="178" t="s">
        <v>517</v>
      </c>
      <c r="B48" s="159" t="s">
        <v>154</v>
      </c>
      <c r="C48" s="134" t="s">
        <v>623</v>
      </c>
      <c r="D48" s="134" t="s">
        <v>106</v>
      </c>
      <c r="E48" s="181"/>
      <c r="F48" s="134"/>
      <c r="G48" s="137">
        <f>G49</f>
        <v>223260</v>
      </c>
      <c r="H48" s="137">
        <f t="shared" si="6"/>
        <v>0</v>
      </c>
      <c r="I48" s="137">
        <f t="shared" si="6"/>
        <v>0</v>
      </c>
    </row>
    <row r="49" spans="1:9" ht="15.75">
      <c r="A49" s="178" t="s">
        <v>518</v>
      </c>
      <c r="B49" s="159" t="s">
        <v>65</v>
      </c>
      <c r="C49" s="134" t="s">
        <v>623</v>
      </c>
      <c r="D49" s="134" t="s">
        <v>106</v>
      </c>
      <c r="E49" s="181"/>
      <c r="F49" s="134" t="s">
        <v>66</v>
      </c>
      <c r="G49" s="137">
        <f>G50</f>
        <v>223260</v>
      </c>
      <c r="H49" s="137">
        <f t="shared" si="6"/>
        <v>0</v>
      </c>
      <c r="I49" s="137">
        <f t="shared" si="6"/>
        <v>0</v>
      </c>
    </row>
    <row r="50" spans="1:9" ht="15.75">
      <c r="A50" s="178" t="s">
        <v>519</v>
      </c>
      <c r="B50" s="159" t="s">
        <v>36</v>
      </c>
      <c r="C50" s="134" t="s">
        <v>623</v>
      </c>
      <c r="D50" s="134" t="s">
        <v>106</v>
      </c>
      <c r="E50" s="181"/>
      <c r="F50" s="134" t="s">
        <v>73</v>
      </c>
      <c r="G50" s="137">
        <f>'ведом,24-26'!G143</f>
        <v>223260</v>
      </c>
      <c r="H50" s="137">
        <v>0</v>
      </c>
      <c r="I50" s="137">
        <v>0</v>
      </c>
    </row>
    <row r="51" spans="1:9" ht="47.25">
      <c r="A51" s="178" t="s">
        <v>520</v>
      </c>
      <c r="B51" s="159" t="s">
        <v>510</v>
      </c>
      <c r="C51" s="134" t="s">
        <v>507</v>
      </c>
      <c r="D51" s="134"/>
      <c r="E51" s="181"/>
      <c r="F51" s="134"/>
      <c r="G51" s="137">
        <f>G52</f>
        <v>572528.1</v>
      </c>
      <c r="H51" s="137">
        <f aca="true" t="shared" si="7" ref="H51:I54">H52</f>
        <v>400000</v>
      </c>
      <c r="I51" s="137">
        <f t="shared" si="7"/>
        <v>400000</v>
      </c>
    </row>
    <row r="52" spans="1:9" ht="15.75">
      <c r="A52" s="178" t="s">
        <v>521</v>
      </c>
      <c r="B52" s="159" t="s">
        <v>153</v>
      </c>
      <c r="C52" s="134" t="s">
        <v>507</v>
      </c>
      <c r="D52" s="134" t="s">
        <v>129</v>
      </c>
      <c r="E52" s="181"/>
      <c r="F52" s="134"/>
      <c r="G52" s="137">
        <f>G53</f>
        <v>572528.1</v>
      </c>
      <c r="H52" s="137">
        <f t="shared" si="7"/>
        <v>400000</v>
      </c>
      <c r="I52" s="137">
        <f t="shared" si="7"/>
        <v>400000</v>
      </c>
    </row>
    <row r="53" spans="1:9" ht="15.75">
      <c r="A53" s="178" t="s">
        <v>166</v>
      </c>
      <c r="B53" s="159" t="s">
        <v>154</v>
      </c>
      <c r="C53" s="134" t="s">
        <v>507</v>
      </c>
      <c r="D53" s="134" t="s">
        <v>106</v>
      </c>
      <c r="E53" s="181"/>
      <c r="F53" s="134"/>
      <c r="G53" s="137">
        <f>G54</f>
        <v>572528.1</v>
      </c>
      <c r="H53" s="137">
        <f t="shared" si="7"/>
        <v>400000</v>
      </c>
      <c r="I53" s="137">
        <f t="shared" si="7"/>
        <v>400000</v>
      </c>
    </row>
    <row r="54" spans="1:9" ht="15.75">
      <c r="A54" s="178" t="s">
        <v>522</v>
      </c>
      <c r="B54" s="159" t="s">
        <v>65</v>
      </c>
      <c r="C54" s="134" t="s">
        <v>507</v>
      </c>
      <c r="D54" s="134" t="s">
        <v>106</v>
      </c>
      <c r="E54" s="181"/>
      <c r="F54" s="134" t="s">
        <v>66</v>
      </c>
      <c r="G54" s="137">
        <f>G55</f>
        <v>572528.1</v>
      </c>
      <c r="H54" s="137">
        <f t="shared" si="7"/>
        <v>400000</v>
      </c>
      <c r="I54" s="137">
        <f t="shared" si="7"/>
        <v>400000</v>
      </c>
    </row>
    <row r="55" spans="1:9" ht="15.75">
      <c r="A55" s="178" t="s">
        <v>523</v>
      </c>
      <c r="B55" s="159" t="s">
        <v>36</v>
      </c>
      <c r="C55" s="134" t="s">
        <v>507</v>
      </c>
      <c r="D55" s="134" t="s">
        <v>106</v>
      </c>
      <c r="E55" s="181"/>
      <c r="F55" s="134" t="s">
        <v>73</v>
      </c>
      <c r="G55" s="137">
        <f>'ведом,24-26'!G146</f>
        <v>572528.1</v>
      </c>
      <c r="H55" s="137">
        <f>'ведом,24-26'!H146</f>
        <v>400000</v>
      </c>
      <c r="I55" s="137">
        <f>'ведом,24-26'!I146</f>
        <v>400000</v>
      </c>
    </row>
    <row r="56" spans="1:9" ht="47.25">
      <c r="A56" s="178" t="s">
        <v>524</v>
      </c>
      <c r="B56" s="159" t="s">
        <v>511</v>
      </c>
      <c r="C56" s="134" t="s">
        <v>508</v>
      </c>
      <c r="D56" s="134"/>
      <c r="E56" s="181"/>
      <c r="F56" s="134"/>
      <c r="G56" s="137">
        <f>G57</f>
        <v>4694874.19</v>
      </c>
      <c r="H56" s="137">
        <f aca="true" t="shared" si="8" ref="H56:I59">H57</f>
        <v>4438277</v>
      </c>
      <c r="I56" s="137">
        <f t="shared" si="8"/>
        <v>4438277</v>
      </c>
    </row>
    <row r="57" spans="1:9" ht="15.75">
      <c r="A57" s="178" t="s">
        <v>525</v>
      </c>
      <c r="B57" s="159" t="s">
        <v>153</v>
      </c>
      <c r="C57" s="134" t="s">
        <v>508</v>
      </c>
      <c r="D57" s="134" t="s">
        <v>129</v>
      </c>
      <c r="E57" s="181"/>
      <c r="F57" s="134"/>
      <c r="G57" s="137">
        <f>G58</f>
        <v>4694874.19</v>
      </c>
      <c r="H57" s="137">
        <f t="shared" si="8"/>
        <v>4438277</v>
      </c>
      <c r="I57" s="137">
        <f t="shared" si="8"/>
        <v>4438277</v>
      </c>
    </row>
    <row r="58" spans="1:9" ht="15.75">
      <c r="A58" s="178" t="s">
        <v>526</v>
      </c>
      <c r="B58" s="159" t="s">
        <v>154</v>
      </c>
      <c r="C58" s="134" t="s">
        <v>508</v>
      </c>
      <c r="D58" s="134" t="s">
        <v>106</v>
      </c>
      <c r="E58" s="181"/>
      <c r="F58" s="134"/>
      <c r="G58" s="137">
        <f>G59</f>
        <v>4694874.19</v>
      </c>
      <c r="H58" s="137">
        <f t="shared" si="8"/>
        <v>4438277</v>
      </c>
      <c r="I58" s="137">
        <f t="shared" si="8"/>
        <v>4438277</v>
      </c>
    </row>
    <row r="59" spans="1:9" ht="15.75">
      <c r="A59" s="178" t="s">
        <v>527</v>
      </c>
      <c r="B59" s="159" t="s">
        <v>65</v>
      </c>
      <c r="C59" s="134" t="s">
        <v>508</v>
      </c>
      <c r="D59" s="134" t="s">
        <v>106</v>
      </c>
      <c r="E59" s="181"/>
      <c r="F59" s="134" t="s">
        <v>66</v>
      </c>
      <c r="G59" s="137">
        <f>G60</f>
        <v>4694874.19</v>
      </c>
      <c r="H59" s="137">
        <f t="shared" si="8"/>
        <v>4438277</v>
      </c>
      <c r="I59" s="137">
        <f t="shared" si="8"/>
        <v>4438277</v>
      </c>
    </row>
    <row r="60" spans="1:9" ht="15.75">
      <c r="A60" s="178" t="s">
        <v>528</v>
      </c>
      <c r="B60" s="159" t="s">
        <v>36</v>
      </c>
      <c r="C60" s="134" t="s">
        <v>508</v>
      </c>
      <c r="D60" s="134" t="s">
        <v>106</v>
      </c>
      <c r="E60" s="181"/>
      <c r="F60" s="134" t="s">
        <v>73</v>
      </c>
      <c r="G60" s="137">
        <f>'ведом,24-26'!G149</f>
        <v>4694874.19</v>
      </c>
      <c r="H60" s="137">
        <f>'ведом,24-26'!H149</f>
        <v>4438277</v>
      </c>
      <c r="I60" s="137">
        <f>'ведом,24-26'!I149</f>
        <v>4438277</v>
      </c>
    </row>
    <row r="61" spans="1:9" ht="47.25">
      <c r="A61" s="178" t="s">
        <v>529</v>
      </c>
      <c r="B61" s="159" t="s">
        <v>625</v>
      </c>
      <c r="C61" s="134" t="s">
        <v>626</v>
      </c>
      <c r="D61" s="134"/>
      <c r="E61" s="181"/>
      <c r="F61" s="134"/>
      <c r="G61" s="137">
        <f>G62</f>
        <v>22039756.51</v>
      </c>
      <c r="H61" s="137">
        <f aca="true" t="shared" si="9" ref="H61:I64">H62</f>
        <v>0</v>
      </c>
      <c r="I61" s="137">
        <f t="shared" si="9"/>
        <v>0</v>
      </c>
    </row>
    <row r="62" spans="1:9" ht="15.75">
      <c r="A62" s="178" t="s">
        <v>167</v>
      </c>
      <c r="B62" s="159" t="s">
        <v>153</v>
      </c>
      <c r="C62" s="134" t="s">
        <v>626</v>
      </c>
      <c r="D62" s="134" t="s">
        <v>129</v>
      </c>
      <c r="E62" s="181"/>
      <c r="F62" s="134"/>
      <c r="G62" s="137">
        <f>G63</f>
        <v>22039756.51</v>
      </c>
      <c r="H62" s="137">
        <f t="shared" si="9"/>
        <v>0</v>
      </c>
      <c r="I62" s="137">
        <f t="shared" si="9"/>
        <v>0</v>
      </c>
    </row>
    <row r="63" spans="1:9" ht="15.75">
      <c r="A63" s="178" t="s">
        <v>168</v>
      </c>
      <c r="B63" s="159" t="s">
        <v>154</v>
      </c>
      <c r="C63" s="134" t="s">
        <v>626</v>
      </c>
      <c r="D63" s="134" t="s">
        <v>106</v>
      </c>
      <c r="E63" s="181"/>
      <c r="F63" s="134"/>
      <c r="G63" s="137">
        <f>G64</f>
        <v>22039756.51</v>
      </c>
      <c r="H63" s="137">
        <f t="shared" si="9"/>
        <v>0</v>
      </c>
      <c r="I63" s="137">
        <f t="shared" si="9"/>
        <v>0</v>
      </c>
    </row>
    <row r="64" spans="1:9" ht="15.75">
      <c r="A64" s="178" t="s">
        <v>110</v>
      </c>
      <c r="B64" s="159" t="s">
        <v>65</v>
      </c>
      <c r="C64" s="134" t="s">
        <v>626</v>
      </c>
      <c r="D64" s="134" t="s">
        <v>106</v>
      </c>
      <c r="E64" s="181"/>
      <c r="F64" s="134" t="s">
        <v>66</v>
      </c>
      <c r="G64" s="137">
        <f>G65</f>
        <v>22039756.51</v>
      </c>
      <c r="H64" s="137">
        <f t="shared" si="9"/>
        <v>0</v>
      </c>
      <c r="I64" s="137">
        <f t="shared" si="9"/>
        <v>0</v>
      </c>
    </row>
    <row r="65" spans="1:9" ht="15.75">
      <c r="A65" s="178" t="s">
        <v>169</v>
      </c>
      <c r="B65" s="159" t="s">
        <v>36</v>
      </c>
      <c r="C65" s="134" t="s">
        <v>626</v>
      </c>
      <c r="D65" s="134" t="s">
        <v>106</v>
      </c>
      <c r="E65" s="181"/>
      <c r="F65" s="134" t="s">
        <v>73</v>
      </c>
      <c r="G65" s="137">
        <f>'ведом,24-26'!G152</f>
        <v>22039756.51</v>
      </c>
      <c r="H65" s="137">
        <v>0</v>
      </c>
      <c r="I65" s="137">
        <v>0</v>
      </c>
    </row>
    <row r="66" spans="1:9" ht="47.25">
      <c r="A66" s="178" t="s">
        <v>170</v>
      </c>
      <c r="B66" s="159" t="s">
        <v>627</v>
      </c>
      <c r="C66" s="134" t="s">
        <v>628</v>
      </c>
      <c r="D66" s="134"/>
      <c r="E66" s="181"/>
      <c r="F66" s="134"/>
      <c r="G66" s="137">
        <f>G67</f>
        <v>13343110.2</v>
      </c>
      <c r="H66" s="137">
        <f aca="true" t="shared" si="10" ref="H66:I69">H67</f>
        <v>0</v>
      </c>
      <c r="I66" s="137">
        <f t="shared" si="10"/>
        <v>0</v>
      </c>
    </row>
    <row r="67" spans="1:9" ht="15.75">
      <c r="A67" s="178" t="s">
        <v>171</v>
      </c>
      <c r="B67" s="159" t="s">
        <v>153</v>
      </c>
      <c r="C67" s="134" t="s">
        <v>628</v>
      </c>
      <c r="D67" s="134" t="s">
        <v>129</v>
      </c>
      <c r="E67" s="181"/>
      <c r="F67" s="134"/>
      <c r="G67" s="137">
        <f>G68</f>
        <v>13343110.2</v>
      </c>
      <c r="H67" s="137">
        <f t="shared" si="10"/>
        <v>0</v>
      </c>
      <c r="I67" s="137">
        <f t="shared" si="10"/>
        <v>0</v>
      </c>
    </row>
    <row r="68" spans="1:9" ht="15.75">
      <c r="A68" s="178" t="s">
        <v>172</v>
      </c>
      <c r="B68" s="159" t="s">
        <v>154</v>
      </c>
      <c r="C68" s="134" t="s">
        <v>628</v>
      </c>
      <c r="D68" s="134" t="s">
        <v>106</v>
      </c>
      <c r="E68" s="181"/>
      <c r="F68" s="134"/>
      <c r="G68" s="137">
        <f>G69</f>
        <v>13343110.2</v>
      </c>
      <c r="H68" s="137">
        <f t="shared" si="10"/>
        <v>0</v>
      </c>
      <c r="I68" s="137">
        <f t="shared" si="10"/>
        <v>0</v>
      </c>
    </row>
    <row r="69" spans="1:9" ht="15.75">
      <c r="A69" s="178" t="s">
        <v>530</v>
      </c>
      <c r="B69" s="159" t="s">
        <v>65</v>
      </c>
      <c r="C69" s="134" t="s">
        <v>628</v>
      </c>
      <c r="D69" s="134" t="s">
        <v>106</v>
      </c>
      <c r="E69" s="181"/>
      <c r="F69" s="134" t="s">
        <v>66</v>
      </c>
      <c r="G69" s="137">
        <f>G70</f>
        <v>13343110.2</v>
      </c>
      <c r="H69" s="137">
        <f t="shared" si="10"/>
        <v>0</v>
      </c>
      <c r="I69" s="137">
        <f t="shared" si="10"/>
        <v>0</v>
      </c>
    </row>
    <row r="70" spans="1:9" ht="15.75">
      <c r="A70" s="178" t="s">
        <v>531</v>
      </c>
      <c r="B70" s="159" t="s">
        <v>36</v>
      </c>
      <c r="C70" s="134" t="s">
        <v>628</v>
      </c>
      <c r="D70" s="134" t="s">
        <v>106</v>
      </c>
      <c r="E70" s="181"/>
      <c r="F70" s="134" t="s">
        <v>73</v>
      </c>
      <c r="G70" s="137">
        <f>'ведом,24-26'!G155</f>
        <v>13343110.2</v>
      </c>
      <c r="H70" s="137">
        <v>0</v>
      </c>
      <c r="I70" s="137">
        <v>0</v>
      </c>
    </row>
    <row r="71" spans="1:9" ht="47.25">
      <c r="A71" s="178" t="s">
        <v>532</v>
      </c>
      <c r="B71" s="159" t="s">
        <v>490</v>
      </c>
      <c r="C71" s="134" t="s">
        <v>491</v>
      </c>
      <c r="D71" s="134"/>
      <c r="E71" s="181"/>
      <c r="F71" s="134"/>
      <c r="G71" s="137">
        <f>G72</f>
        <v>11776200</v>
      </c>
      <c r="H71" s="137">
        <f aca="true" t="shared" si="11" ref="H71:I74">H72</f>
        <v>11776200</v>
      </c>
      <c r="I71" s="137">
        <f t="shared" si="11"/>
        <v>11776200</v>
      </c>
    </row>
    <row r="72" spans="1:9" ht="15.75">
      <c r="A72" s="178" t="s">
        <v>533</v>
      </c>
      <c r="B72" s="159" t="s">
        <v>153</v>
      </c>
      <c r="C72" s="134" t="s">
        <v>491</v>
      </c>
      <c r="D72" s="134" t="s">
        <v>129</v>
      </c>
      <c r="E72" s="181"/>
      <c r="F72" s="134"/>
      <c r="G72" s="137">
        <f>G73</f>
        <v>11776200</v>
      </c>
      <c r="H72" s="137">
        <f t="shared" si="11"/>
        <v>11776200</v>
      </c>
      <c r="I72" s="137">
        <f t="shared" si="11"/>
        <v>11776200</v>
      </c>
    </row>
    <row r="73" spans="1:9" ht="15.75">
      <c r="A73" s="178" t="s">
        <v>534</v>
      </c>
      <c r="B73" s="159" t="s">
        <v>154</v>
      </c>
      <c r="C73" s="134" t="s">
        <v>491</v>
      </c>
      <c r="D73" s="134" t="s">
        <v>106</v>
      </c>
      <c r="E73" s="181"/>
      <c r="F73" s="134"/>
      <c r="G73" s="137">
        <f>G74</f>
        <v>11776200</v>
      </c>
      <c r="H73" s="137">
        <f t="shared" si="11"/>
        <v>11776200</v>
      </c>
      <c r="I73" s="137">
        <f t="shared" si="11"/>
        <v>11776200</v>
      </c>
    </row>
    <row r="74" spans="1:9" ht="15.75">
      <c r="A74" s="178" t="s">
        <v>173</v>
      </c>
      <c r="B74" s="159" t="s">
        <v>65</v>
      </c>
      <c r="C74" s="134" t="s">
        <v>491</v>
      </c>
      <c r="D74" s="134" t="s">
        <v>106</v>
      </c>
      <c r="E74" s="181"/>
      <c r="F74" s="134" t="s">
        <v>66</v>
      </c>
      <c r="G74" s="137">
        <f>G75</f>
        <v>11776200</v>
      </c>
      <c r="H74" s="137">
        <f t="shared" si="11"/>
        <v>11776200</v>
      </c>
      <c r="I74" s="137">
        <f t="shared" si="11"/>
        <v>11776200</v>
      </c>
    </row>
    <row r="75" spans="1:9" ht="15.75">
      <c r="A75" s="178" t="s">
        <v>174</v>
      </c>
      <c r="B75" s="159" t="s">
        <v>36</v>
      </c>
      <c r="C75" s="134" t="s">
        <v>491</v>
      </c>
      <c r="D75" s="134" t="s">
        <v>106</v>
      </c>
      <c r="E75" s="181"/>
      <c r="F75" s="134" t="s">
        <v>73</v>
      </c>
      <c r="G75" s="137">
        <f>'ведом,24-26'!G158</f>
        <v>11776200</v>
      </c>
      <c r="H75" s="137">
        <f>'ведом,24-26'!H158</f>
        <v>11776200</v>
      </c>
      <c r="I75" s="137">
        <f>'ведом,24-26'!I158</f>
        <v>11776200</v>
      </c>
    </row>
    <row r="76" spans="1:9" ht="63">
      <c r="A76" s="178" t="s">
        <v>175</v>
      </c>
      <c r="B76" s="159" t="s">
        <v>671</v>
      </c>
      <c r="C76" s="134" t="s">
        <v>629</v>
      </c>
      <c r="D76" s="134"/>
      <c r="E76" s="181"/>
      <c r="F76" s="134"/>
      <c r="G76" s="137">
        <f>G77</f>
        <v>275039</v>
      </c>
      <c r="H76" s="137">
        <f aca="true" t="shared" si="12" ref="H76:I79">H77</f>
        <v>0</v>
      </c>
      <c r="I76" s="137">
        <f t="shared" si="12"/>
        <v>0</v>
      </c>
    </row>
    <row r="77" spans="1:9" ht="15.75">
      <c r="A77" s="178" t="s">
        <v>176</v>
      </c>
      <c r="B77" s="159" t="s">
        <v>153</v>
      </c>
      <c r="C77" s="134" t="s">
        <v>629</v>
      </c>
      <c r="D77" s="134" t="s">
        <v>129</v>
      </c>
      <c r="E77" s="181"/>
      <c r="F77" s="134"/>
      <c r="G77" s="137">
        <f>G78</f>
        <v>275039</v>
      </c>
      <c r="H77" s="137">
        <f t="shared" si="12"/>
        <v>0</v>
      </c>
      <c r="I77" s="137">
        <f t="shared" si="12"/>
        <v>0</v>
      </c>
    </row>
    <row r="78" spans="1:9" ht="15.75">
      <c r="A78" s="178" t="s">
        <v>177</v>
      </c>
      <c r="B78" s="159" t="s">
        <v>154</v>
      </c>
      <c r="C78" s="134" t="s">
        <v>629</v>
      </c>
      <c r="D78" s="134" t="s">
        <v>106</v>
      </c>
      <c r="E78" s="181"/>
      <c r="F78" s="134"/>
      <c r="G78" s="137">
        <f>G79</f>
        <v>275039</v>
      </c>
      <c r="H78" s="137">
        <f t="shared" si="12"/>
        <v>0</v>
      </c>
      <c r="I78" s="137">
        <f t="shared" si="12"/>
        <v>0</v>
      </c>
    </row>
    <row r="79" spans="1:9" ht="15.75">
      <c r="A79" s="178" t="s">
        <v>178</v>
      </c>
      <c r="B79" s="159" t="s">
        <v>65</v>
      </c>
      <c r="C79" s="134" t="s">
        <v>629</v>
      </c>
      <c r="D79" s="134" t="s">
        <v>106</v>
      </c>
      <c r="E79" s="181"/>
      <c r="F79" s="134" t="s">
        <v>66</v>
      </c>
      <c r="G79" s="137">
        <f>G80</f>
        <v>275039</v>
      </c>
      <c r="H79" s="137">
        <f t="shared" si="12"/>
        <v>0</v>
      </c>
      <c r="I79" s="137">
        <f t="shared" si="12"/>
        <v>0</v>
      </c>
    </row>
    <row r="80" spans="1:9" ht="15.75">
      <c r="A80" s="178" t="s">
        <v>179</v>
      </c>
      <c r="B80" s="159" t="s">
        <v>36</v>
      </c>
      <c r="C80" s="134" t="s">
        <v>629</v>
      </c>
      <c r="D80" s="134" t="s">
        <v>106</v>
      </c>
      <c r="E80" s="181"/>
      <c r="F80" s="134" t="s">
        <v>73</v>
      </c>
      <c r="G80" s="137">
        <f>'ведом,24-26'!G161</f>
        <v>275039</v>
      </c>
      <c r="H80" s="137">
        <v>0</v>
      </c>
      <c r="I80" s="137">
        <v>0</v>
      </c>
    </row>
    <row r="81" spans="1:9" ht="15.75">
      <c r="A81" s="178" t="s">
        <v>180</v>
      </c>
      <c r="B81" s="154" t="s">
        <v>441</v>
      </c>
      <c r="C81" s="155" t="s">
        <v>442</v>
      </c>
      <c r="D81" s="155"/>
      <c r="E81" s="180"/>
      <c r="F81" s="155"/>
      <c r="G81" s="156">
        <f>G82+G87+G97+G104+G113+G118+G92+G123</f>
        <v>5570485.59</v>
      </c>
      <c r="H81" s="156">
        <f>H82+H87+H97+H104+H113+H118+H92</f>
        <v>4212061.59</v>
      </c>
      <c r="I81" s="156">
        <f>I82+I87+I97+I104+I113+I118+I92</f>
        <v>4212061.59</v>
      </c>
    </row>
    <row r="82" spans="1:9" ht="47.25">
      <c r="A82" s="178" t="s">
        <v>181</v>
      </c>
      <c r="B82" s="140" t="s">
        <v>475</v>
      </c>
      <c r="C82" s="134" t="s">
        <v>445</v>
      </c>
      <c r="D82" s="134"/>
      <c r="E82" s="181"/>
      <c r="F82" s="134"/>
      <c r="G82" s="137">
        <f>G83</f>
        <v>987000</v>
      </c>
      <c r="H82" s="137">
        <f aca="true" t="shared" si="13" ref="H82:I85">H83</f>
        <v>250000</v>
      </c>
      <c r="I82" s="137">
        <f t="shared" si="13"/>
        <v>250000</v>
      </c>
    </row>
    <row r="83" spans="1:9" ht="15.75">
      <c r="A83" s="178" t="s">
        <v>182</v>
      </c>
      <c r="B83" s="159" t="s">
        <v>128</v>
      </c>
      <c r="C83" s="134" t="s">
        <v>445</v>
      </c>
      <c r="D83" s="134" t="s">
        <v>129</v>
      </c>
      <c r="E83" s="181"/>
      <c r="F83" s="134"/>
      <c r="G83" s="137">
        <f>G84</f>
        <v>987000</v>
      </c>
      <c r="H83" s="137">
        <f t="shared" si="13"/>
        <v>250000</v>
      </c>
      <c r="I83" s="137">
        <f t="shared" si="13"/>
        <v>250000</v>
      </c>
    </row>
    <row r="84" spans="1:9" ht="15.75">
      <c r="A84" s="178" t="s">
        <v>183</v>
      </c>
      <c r="B84" s="159" t="s">
        <v>130</v>
      </c>
      <c r="C84" s="134" t="s">
        <v>445</v>
      </c>
      <c r="D84" s="134" t="s">
        <v>106</v>
      </c>
      <c r="E84" s="181"/>
      <c r="F84" s="134"/>
      <c r="G84" s="137">
        <f>G85</f>
        <v>987000</v>
      </c>
      <c r="H84" s="137">
        <f t="shared" si="13"/>
        <v>250000</v>
      </c>
      <c r="I84" s="137">
        <f t="shared" si="13"/>
        <v>250000</v>
      </c>
    </row>
    <row r="85" spans="1:9" ht="15.75">
      <c r="A85" s="178" t="s">
        <v>184</v>
      </c>
      <c r="B85" s="159" t="s">
        <v>74</v>
      </c>
      <c r="C85" s="134" t="s">
        <v>445</v>
      </c>
      <c r="D85" s="134" t="s">
        <v>106</v>
      </c>
      <c r="E85" s="181"/>
      <c r="F85" s="134" t="s">
        <v>75</v>
      </c>
      <c r="G85" s="137">
        <f>G86</f>
        <v>987000</v>
      </c>
      <c r="H85" s="137">
        <f t="shared" si="13"/>
        <v>250000</v>
      </c>
      <c r="I85" s="137">
        <f t="shared" si="13"/>
        <v>250000</v>
      </c>
    </row>
    <row r="86" spans="1:9" ht="15.75">
      <c r="A86" s="178" t="s">
        <v>185</v>
      </c>
      <c r="B86" s="159" t="s">
        <v>26</v>
      </c>
      <c r="C86" s="134" t="s">
        <v>445</v>
      </c>
      <c r="D86" s="134" t="s">
        <v>106</v>
      </c>
      <c r="E86" s="181"/>
      <c r="F86" s="134" t="s">
        <v>78</v>
      </c>
      <c r="G86" s="137">
        <f>'ведом,24-26'!G197</f>
        <v>987000</v>
      </c>
      <c r="H86" s="137">
        <f>'ведом,24-26'!H197</f>
        <v>250000</v>
      </c>
      <c r="I86" s="137">
        <f>'ведом,24-26'!I197</f>
        <v>250000</v>
      </c>
    </row>
    <row r="87" spans="1:9" ht="47.25">
      <c r="A87" s="178" t="s">
        <v>186</v>
      </c>
      <c r="B87" s="159" t="s">
        <v>487</v>
      </c>
      <c r="C87" s="134" t="s">
        <v>446</v>
      </c>
      <c r="D87" s="134"/>
      <c r="E87" s="181"/>
      <c r="F87" s="134"/>
      <c r="G87" s="137">
        <f>G88</f>
        <v>206780</v>
      </c>
      <c r="H87" s="137">
        <f aca="true" t="shared" si="14" ref="H87:I90">H88</f>
        <v>206780</v>
      </c>
      <c r="I87" s="137">
        <f t="shared" si="14"/>
        <v>206780</v>
      </c>
    </row>
    <row r="88" spans="1:9" ht="15.75">
      <c r="A88" s="178" t="s">
        <v>187</v>
      </c>
      <c r="B88" s="159" t="s">
        <v>128</v>
      </c>
      <c r="C88" s="134" t="s">
        <v>446</v>
      </c>
      <c r="D88" s="134" t="s">
        <v>129</v>
      </c>
      <c r="E88" s="181"/>
      <c r="F88" s="134"/>
      <c r="G88" s="137">
        <f>G89</f>
        <v>206780</v>
      </c>
      <c r="H88" s="137">
        <f t="shared" si="14"/>
        <v>206780</v>
      </c>
      <c r="I88" s="137">
        <f t="shared" si="14"/>
        <v>206780</v>
      </c>
    </row>
    <row r="89" spans="1:9" ht="15.75">
      <c r="A89" s="178" t="s">
        <v>188</v>
      </c>
      <c r="B89" s="159" t="s">
        <v>130</v>
      </c>
      <c r="C89" s="134" t="s">
        <v>446</v>
      </c>
      <c r="D89" s="134" t="s">
        <v>106</v>
      </c>
      <c r="E89" s="181"/>
      <c r="F89" s="134"/>
      <c r="G89" s="137">
        <f>G90</f>
        <v>206780</v>
      </c>
      <c r="H89" s="137">
        <f t="shared" si="14"/>
        <v>206780</v>
      </c>
      <c r="I89" s="137">
        <f t="shared" si="14"/>
        <v>206780</v>
      </c>
    </row>
    <row r="90" spans="1:9" ht="15.75">
      <c r="A90" s="178" t="s">
        <v>189</v>
      </c>
      <c r="B90" s="159" t="s">
        <v>74</v>
      </c>
      <c r="C90" s="134" t="s">
        <v>446</v>
      </c>
      <c r="D90" s="134" t="s">
        <v>106</v>
      </c>
      <c r="E90" s="181"/>
      <c r="F90" s="134" t="s">
        <v>75</v>
      </c>
      <c r="G90" s="137">
        <f>G91</f>
        <v>206780</v>
      </c>
      <c r="H90" s="137">
        <f t="shared" si="14"/>
        <v>206780</v>
      </c>
      <c r="I90" s="137">
        <f t="shared" si="14"/>
        <v>206780</v>
      </c>
    </row>
    <row r="91" spans="1:9" ht="15.75">
      <c r="A91" s="178" t="s">
        <v>190</v>
      </c>
      <c r="B91" s="159" t="s">
        <v>26</v>
      </c>
      <c r="C91" s="134" t="s">
        <v>446</v>
      </c>
      <c r="D91" s="134" t="s">
        <v>106</v>
      </c>
      <c r="E91" s="181"/>
      <c r="F91" s="134" t="s">
        <v>78</v>
      </c>
      <c r="G91" s="137">
        <f>'ведом,24-26'!G200</f>
        <v>206780</v>
      </c>
      <c r="H91" s="137">
        <f>'ведом,24-26'!H200</f>
        <v>206780</v>
      </c>
      <c r="I91" s="137">
        <f>'ведом,24-26'!I200</f>
        <v>206780</v>
      </c>
    </row>
    <row r="92" spans="1:9" ht="47.25">
      <c r="A92" s="178" t="s">
        <v>191</v>
      </c>
      <c r="B92" s="159" t="s">
        <v>562</v>
      </c>
      <c r="C92" s="134" t="s">
        <v>561</v>
      </c>
      <c r="D92" s="134"/>
      <c r="E92" s="181"/>
      <c r="F92" s="134"/>
      <c r="G92" s="137">
        <f>G93</f>
        <v>20680</v>
      </c>
      <c r="H92" s="137">
        <f aca="true" t="shared" si="15" ref="H92:I95">H93</f>
        <v>18680</v>
      </c>
      <c r="I92" s="137">
        <f t="shared" si="15"/>
        <v>18680</v>
      </c>
    </row>
    <row r="93" spans="1:9" ht="15.75">
      <c r="A93" s="178" t="s">
        <v>192</v>
      </c>
      <c r="B93" s="159" t="s">
        <v>128</v>
      </c>
      <c r="C93" s="134" t="s">
        <v>561</v>
      </c>
      <c r="D93" s="134" t="s">
        <v>129</v>
      </c>
      <c r="E93" s="181"/>
      <c r="F93" s="134"/>
      <c r="G93" s="137">
        <f>G94</f>
        <v>20680</v>
      </c>
      <c r="H93" s="137">
        <f t="shared" si="15"/>
        <v>18680</v>
      </c>
      <c r="I93" s="137">
        <f t="shared" si="15"/>
        <v>18680</v>
      </c>
    </row>
    <row r="94" spans="1:9" ht="15.75">
      <c r="A94" s="178" t="s">
        <v>193</v>
      </c>
      <c r="B94" s="159" t="s">
        <v>130</v>
      </c>
      <c r="C94" s="134" t="s">
        <v>561</v>
      </c>
      <c r="D94" s="134" t="s">
        <v>106</v>
      </c>
      <c r="E94" s="181"/>
      <c r="F94" s="134"/>
      <c r="G94" s="137">
        <f>G95</f>
        <v>20680</v>
      </c>
      <c r="H94" s="137">
        <f t="shared" si="15"/>
        <v>18680</v>
      </c>
      <c r="I94" s="137">
        <f t="shared" si="15"/>
        <v>18680</v>
      </c>
    </row>
    <row r="95" spans="1:9" ht="15.75">
      <c r="A95" s="178" t="s">
        <v>194</v>
      </c>
      <c r="B95" s="159" t="s">
        <v>74</v>
      </c>
      <c r="C95" s="134" t="s">
        <v>561</v>
      </c>
      <c r="D95" s="134" t="s">
        <v>106</v>
      </c>
      <c r="E95" s="181"/>
      <c r="F95" s="134" t="s">
        <v>75</v>
      </c>
      <c r="G95" s="137">
        <f>G96</f>
        <v>20680</v>
      </c>
      <c r="H95" s="137">
        <f t="shared" si="15"/>
        <v>18680</v>
      </c>
      <c r="I95" s="137">
        <f t="shared" si="15"/>
        <v>18680</v>
      </c>
    </row>
    <row r="96" spans="1:9" ht="15.75">
      <c r="A96" s="178" t="s">
        <v>195</v>
      </c>
      <c r="B96" s="159" t="s">
        <v>26</v>
      </c>
      <c r="C96" s="134" t="s">
        <v>561</v>
      </c>
      <c r="D96" s="134" t="s">
        <v>106</v>
      </c>
      <c r="E96" s="181"/>
      <c r="F96" s="134" t="s">
        <v>78</v>
      </c>
      <c r="G96" s="137">
        <f>'ведом,24-26'!G203</f>
        <v>20680</v>
      </c>
      <c r="H96" s="137">
        <f>'ведом,24-26'!H203</f>
        <v>18680</v>
      </c>
      <c r="I96" s="137">
        <f>'ведом,24-26'!I203</f>
        <v>18680</v>
      </c>
    </row>
    <row r="97" spans="1:9" ht="47.25">
      <c r="A97" s="178" t="s">
        <v>196</v>
      </c>
      <c r="B97" s="159" t="s">
        <v>477</v>
      </c>
      <c r="C97" s="134" t="s">
        <v>447</v>
      </c>
      <c r="D97" s="134"/>
      <c r="E97" s="181"/>
      <c r="F97" s="134"/>
      <c r="G97" s="137">
        <f>G98</f>
        <v>2068000</v>
      </c>
      <c r="H97" s="137">
        <f aca="true" t="shared" si="16" ref="H97:I100">H98</f>
        <v>2068000</v>
      </c>
      <c r="I97" s="137">
        <f t="shared" si="16"/>
        <v>2068000</v>
      </c>
    </row>
    <row r="98" spans="1:9" ht="15.75">
      <c r="A98" s="178" t="s">
        <v>197</v>
      </c>
      <c r="B98" s="159" t="s">
        <v>128</v>
      </c>
      <c r="C98" s="134" t="s">
        <v>447</v>
      </c>
      <c r="D98" s="134" t="s">
        <v>129</v>
      </c>
      <c r="E98" s="181"/>
      <c r="F98" s="134"/>
      <c r="G98" s="137">
        <f>G99</f>
        <v>2068000</v>
      </c>
      <c r="H98" s="137">
        <f t="shared" si="16"/>
        <v>2068000</v>
      </c>
      <c r="I98" s="137">
        <f t="shared" si="16"/>
        <v>2068000</v>
      </c>
    </row>
    <row r="99" spans="1:9" ht="15.75">
      <c r="A99" s="178" t="s">
        <v>198</v>
      </c>
      <c r="B99" s="159" t="s">
        <v>130</v>
      </c>
      <c r="C99" s="134" t="s">
        <v>447</v>
      </c>
      <c r="D99" s="134" t="s">
        <v>106</v>
      </c>
      <c r="E99" s="181"/>
      <c r="F99" s="134"/>
      <c r="G99" s="137">
        <f>G100+G102</f>
        <v>2068000</v>
      </c>
      <c r="H99" s="137">
        <f>H100+H102</f>
        <v>2068000</v>
      </c>
      <c r="I99" s="137">
        <f>I100+I102</f>
        <v>2068000</v>
      </c>
    </row>
    <row r="100" spans="1:9" ht="15.75">
      <c r="A100" s="178" t="s">
        <v>199</v>
      </c>
      <c r="B100" s="159" t="s">
        <v>74</v>
      </c>
      <c r="C100" s="134" t="s">
        <v>447</v>
      </c>
      <c r="D100" s="134" t="s">
        <v>106</v>
      </c>
      <c r="E100" s="181"/>
      <c r="F100" s="134" t="s">
        <v>75</v>
      </c>
      <c r="G100" s="137">
        <f>G101</f>
        <v>2040000</v>
      </c>
      <c r="H100" s="137">
        <f t="shared" si="16"/>
        <v>2040000</v>
      </c>
      <c r="I100" s="137">
        <f t="shared" si="16"/>
        <v>2040000</v>
      </c>
    </row>
    <row r="101" spans="1:9" ht="15.75">
      <c r="A101" s="178" t="s">
        <v>313</v>
      </c>
      <c r="B101" s="159" t="s">
        <v>26</v>
      </c>
      <c r="C101" s="134" t="s">
        <v>447</v>
      </c>
      <c r="D101" s="134" t="s">
        <v>106</v>
      </c>
      <c r="E101" s="181"/>
      <c r="F101" s="134" t="s">
        <v>78</v>
      </c>
      <c r="G101" s="137">
        <f>'ведом,24-26'!G206</f>
        <v>2040000</v>
      </c>
      <c r="H101" s="137">
        <f>'ведом,24-26'!H206</f>
        <v>2040000</v>
      </c>
      <c r="I101" s="137">
        <f>'ведом,24-26'!I206</f>
        <v>2040000</v>
      </c>
    </row>
    <row r="102" spans="1:9" ht="15.75">
      <c r="A102" s="178" t="s">
        <v>314</v>
      </c>
      <c r="B102" s="159" t="s">
        <v>93</v>
      </c>
      <c r="C102" s="134" t="s">
        <v>447</v>
      </c>
      <c r="D102" s="134" t="s">
        <v>106</v>
      </c>
      <c r="E102" s="181"/>
      <c r="F102" s="134" t="s">
        <v>92</v>
      </c>
      <c r="G102" s="137">
        <f>G103</f>
        <v>28000</v>
      </c>
      <c r="H102" s="137">
        <f>H103</f>
        <v>28000</v>
      </c>
      <c r="I102" s="137">
        <f>I103</f>
        <v>28000</v>
      </c>
    </row>
    <row r="103" spans="1:9" ht="15.75">
      <c r="A103" s="178" t="s">
        <v>326</v>
      </c>
      <c r="B103" s="159" t="s">
        <v>11</v>
      </c>
      <c r="C103" s="134" t="s">
        <v>447</v>
      </c>
      <c r="D103" s="134" t="s">
        <v>106</v>
      </c>
      <c r="E103" s="181"/>
      <c r="F103" s="134" t="s">
        <v>114</v>
      </c>
      <c r="G103" s="137">
        <f>'ведом,24-26'!G251</f>
        <v>28000</v>
      </c>
      <c r="H103" s="137">
        <f>'ведом,24-26'!H251</f>
        <v>28000</v>
      </c>
      <c r="I103" s="137">
        <f>'ведом,24-26'!I251</f>
        <v>28000</v>
      </c>
    </row>
    <row r="104" spans="1:9" ht="47.25">
      <c r="A104" s="178" t="s">
        <v>327</v>
      </c>
      <c r="B104" s="140" t="s">
        <v>481</v>
      </c>
      <c r="C104" s="134" t="s">
        <v>450</v>
      </c>
      <c r="D104" s="134"/>
      <c r="E104" s="181"/>
      <c r="F104" s="134"/>
      <c r="G104" s="137">
        <f>G105+G109</f>
        <v>503556.59</v>
      </c>
      <c r="H104" s="137">
        <f>H105+H109</f>
        <v>503556.59</v>
      </c>
      <c r="I104" s="137">
        <f>I105+I109</f>
        <v>503556.59</v>
      </c>
    </row>
    <row r="105" spans="1:9" ht="47.25">
      <c r="A105" s="178" t="s">
        <v>328</v>
      </c>
      <c r="B105" s="159" t="s">
        <v>124</v>
      </c>
      <c r="C105" s="134" t="s">
        <v>450</v>
      </c>
      <c r="D105" s="134" t="s">
        <v>104</v>
      </c>
      <c r="E105" s="181"/>
      <c r="F105" s="134"/>
      <c r="G105" s="137">
        <f>G106</f>
        <v>453556.59</v>
      </c>
      <c r="H105" s="137">
        <f aca="true" t="shared" si="17" ref="H105:I107">H106</f>
        <v>453556.59</v>
      </c>
      <c r="I105" s="137">
        <f t="shared" si="17"/>
        <v>453556.59</v>
      </c>
    </row>
    <row r="106" spans="1:9" ht="15.75">
      <c r="A106" s="178" t="s">
        <v>329</v>
      </c>
      <c r="B106" s="159" t="s">
        <v>316</v>
      </c>
      <c r="C106" s="134" t="s">
        <v>450</v>
      </c>
      <c r="D106" s="134" t="s">
        <v>97</v>
      </c>
      <c r="E106" s="181"/>
      <c r="F106" s="134"/>
      <c r="G106" s="137">
        <f>G107</f>
        <v>453556.59</v>
      </c>
      <c r="H106" s="137">
        <f t="shared" si="17"/>
        <v>453556.59</v>
      </c>
      <c r="I106" s="137">
        <f t="shared" si="17"/>
        <v>453556.59</v>
      </c>
    </row>
    <row r="107" spans="1:9" ht="15.75">
      <c r="A107" s="178" t="s">
        <v>330</v>
      </c>
      <c r="B107" s="159" t="s">
        <v>319</v>
      </c>
      <c r="C107" s="134" t="s">
        <v>450</v>
      </c>
      <c r="D107" s="134" t="s">
        <v>97</v>
      </c>
      <c r="E107" s="181"/>
      <c r="F107" s="134" t="s">
        <v>317</v>
      </c>
      <c r="G107" s="137">
        <f>G108</f>
        <v>453556.59</v>
      </c>
      <c r="H107" s="137">
        <f t="shared" si="17"/>
        <v>453556.59</v>
      </c>
      <c r="I107" s="137">
        <f t="shared" si="17"/>
        <v>453556.59</v>
      </c>
    </row>
    <row r="108" spans="1:9" ht="15.75">
      <c r="A108" s="178" t="s">
        <v>200</v>
      </c>
      <c r="B108" s="159" t="s">
        <v>320</v>
      </c>
      <c r="C108" s="134" t="s">
        <v>450</v>
      </c>
      <c r="D108" s="134" t="s">
        <v>97</v>
      </c>
      <c r="E108" s="181"/>
      <c r="F108" s="134" t="s">
        <v>318</v>
      </c>
      <c r="G108" s="137">
        <f>'ведом,24-26'!G225</f>
        <v>453556.59</v>
      </c>
      <c r="H108" s="137">
        <f>'ведом,24-26'!H225</f>
        <v>453556.59</v>
      </c>
      <c r="I108" s="137">
        <f>'ведом,24-26'!I225</f>
        <v>453556.59</v>
      </c>
    </row>
    <row r="109" spans="1:9" ht="15.75">
      <c r="A109" s="178" t="s">
        <v>201</v>
      </c>
      <c r="B109" s="159" t="s">
        <v>128</v>
      </c>
      <c r="C109" s="134" t="s">
        <v>450</v>
      </c>
      <c r="D109" s="134" t="s">
        <v>129</v>
      </c>
      <c r="E109" s="181"/>
      <c r="F109" s="134"/>
      <c r="G109" s="137">
        <f>G110</f>
        <v>50000</v>
      </c>
      <c r="H109" s="137">
        <f aca="true" t="shared" si="18" ref="H109:I111">H110</f>
        <v>50000</v>
      </c>
      <c r="I109" s="137">
        <f t="shared" si="18"/>
        <v>50000</v>
      </c>
    </row>
    <row r="110" spans="1:9" ht="15.75">
      <c r="A110" s="178" t="s">
        <v>202</v>
      </c>
      <c r="B110" s="159" t="s">
        <v>130</v>
      </c>
      <c r="C110" s="134" t="s">
        <v>450</v>
      </c>
      <c r="D110" s="134" t="s">
        <v>106</v>
      </c>
      <c r="E110" s="181"/>
      <c r="F110" s="134"/>
      <c r="G110" s="137">
        <f>G111</f>
        <v>50000</v>
      </c>
      <c r="H110" s="137">
        <f t="shared" si="18"/>
        <v>50000</v>
      </c>
      <c r="I110" s="137">
        <f t="shared" si="18"/>
        <v>50000</v>
      </c>
    </row>
    <row r="111" spans="1:9" ht="15.75">
      <c r="A111" s="178" t="s">
        <v>203</v>
      </c>
      <c r="B111" s="159" t="s">
        <v>319</v>
      </c>
      <c r="C111" s="134" t="s">
        <v>450</v>
      </c>
      <c r="D111" s="134" t="s">
        <v>106</v>
      </c>
      <c r="E111" s="181"/>
      <c r="F111" s="134" t="s">
        <v>317</v>
      </c>
      <c r="G111" s="137">
        <f>G112</f>
        <v>50000</v>
      </c>
      <c r="H111" s="137">
        <f t="shared" si="18"/>
        <v>50000</v>
      </c>
      <c r="I111" s="137">
        <f t="shared" si="18"/>
        <v>50000</v>
      </c>
    </row>
    <row r="112" spans="1:9" ht="15.75">
      <c r="A112" s="178" t="s">
        <v>204</v>
      </c>
      <c r="B112" s="159" t="s">
        <v>320</v>
      </c>
      <c r="C112" s="134" t="s">
        <v>450</v>
      </c>
      <c r="D112" s="134" t="s">
        <v>106</v>
      </c>
      <c r="E112" s="181"/>
      <c r="F112" s="134" t="s">
        <v>318</v>
      </c>
      <c r="G112" s="137">
        <f>'ведом,24-26'!G227</f>
        <v>50000</v>
      </c>
      <c r="H112" s="137">
        <f>'ведом,24-26'!H227</f>
        <v>50000</v>
      </c>
      <c r="I112" s="137">
        <f>'ведом,24-26'!I227</f>
        <v>50000</v>
      </c>
    </row>
    <row r="113" spans="1:9" ht="47.25">
      <c r="A113" s="178" t="s">
        <v>104</v>
      </c>
      <c r="B113" s="159" t="s">
        <v>488</v>
      </c>
      <c r="C113" s="134" t="s">
        <v>451</v>
      </c>
      <c r="D113" s="134"/>
      <c r="E113" s="181"/>
      <c r="F113" s="134"/>
      <c r="G113" s="137">
        <f>G114</f>
        <v>179045</v>
      </c>
      <c r="H113" s="137">
        <f aca="true" t="shared" si="19" ref="H113:I116">H114</f>
        <v>179045</v>
      </c>
      <c r="I113" s="137">
        <f t="shared" si="19"/>
        <v>179045</v>
      </c>
    </row>
    <row r="114" spans="1:9" ht="47.25">
      <c r="A114" s="178" t="s">
        <v>535</v>
      </c>
      <c r="B114" s="159" t="s">
        <v>124</v>
      </c>
      <c r="C114" s="134" t="s">
        <v>451</v>
      </c>
      <c r="D114" s="134" t="s">
        <v>104</v>
      </c>
      <c r="E114" s="181"/>
      <c r="F114" s="134"/>
      <c r="G114" s="137">
        <f>G115</f>
        <v>179045</v>
      </c>
      <c r="H114" s="137">
        <f t="shared" si="19"/>
        <v>179045</v>
      </c>
      <c r="I114" s="137">
        <f t="shared" si="19"/>
        <v>179045</v>
      </c>
    </row>
    <row r="115" spans="1:9" ht="15.75">
      <c r="A115" s="178" t="s">
        <v>536</v>
      </c>
      <c r="B115" s="159" t="s">
        <v>316</v>
      </c>
      <c r="C115" s="134" t="s">
        <v>451</v>
      </c>
      <c r="D115" s="134" t="s">
        <v>97</v>
      </c>
      <c r="E115" s="181"/>
      <c r="F115" s="134"/>
      <c r="G115" s="137">
        <f>G116</f>
        <v>179045</v>
      </c>
      <c r="H115" s="137">
        <f t="shared" si="19"/>
        <v>179045</v>
      </c>
      <c r="I115" s="137">
        <f t="shared" si="19"/>
        <v>179045</v>
      </c>
    </row>
    <row r="116" spans="1:9" ht="15.75">
      <c r="A116" s="178" t="s">
        <v>537</v>
      </c>
      <c r="B116" s="159" t="s">
        <v>319</v>
      </c>
      <c r="C116" s="134" t="s">
        <v>451</v>
      </c>
      <c r="D116" s="134" t="s">
        <v>97</v>
      </c>
      <c r="E116" s="181"/>
      <c r="F116" s="134" t="s">
        <v>317</v>
      </c>
      <c r="G116" s="137">
        <f>G117</f>
        <v>179045</v>
      </c>
      <c r="H116" s="137">
        <f t="shared" si="19"/>
        <v>179045</v>
      </c>
      <c r="I116" s="137">
        <f t="shared" si="19"/>
        <v>179045</v>
      </c>
    </row>
    <row r="117" spans="1:9" ht="15.75">
      <c r="A117" s="178" t="s">
        <v>538</v>
      </c>
      <c r="B117" s="159" t="s">
        <v>320</v>
      </c>
      <c r="C117" s="134" t="s">
        <v>451</v>
      </c>
      <c r="D117" s="134" t="s">
        <v>97</v>
      </c>
      <c r="E117" s="181"/>
      <c r="F117" s="134" t="s">
        <v>318</v>
      </c>
      <c r="G117" s="137">
        <f>'ведом,24-26'!G230</f>
        <v>179045</v>
      </c>
      <c r="H117" s="137">
        <f>'ведом,24-26'!H230</f>
        <v>179045</v>
      </c>
      <c r="I117" s="137">
        <f>'ведом,24-26'!I230</f>
        <v>179045</v>
      </c>
    </row>
    <row r="118" spans="1:9" ht="47.25">
      <c r="A118" s="178" t="s">
        <v>539</v>
      </c>
      <c r="B118" s="159" t="s">
        <v>478</v>
      </c>
      <c r="C118" s="134" t="s">
        <v>448</v>
      </c>
      <c r="D118" s="134"/>
      <c r="E118" s="181"/>
      <c r="F118" s="134"/>
      <c r="G118" s="137">
        <f>G119</f>
        <v>1575424</v>
      </c>
      <c r="H118" s="137">
        <f aca="true" t="shared" si="20" ref="H118:I121">H119</f>
        <v>986000</v>
      </c>
      <c r="I118" s="137">
        <f t="shared" si="20"/>
        <v>986000</v>
      </c>
    </row>
    <row r="119" spans="1:9" ht="15.75">
      <c r="A119" s="178" t="s">
        <v>540</v>
      </c>
      <c r="B119" s="159" t="s">
        <v>128</v>
      </c>
      <c r="C119" s="134" t="s">
        <v>448</v>
      </c>
      <c r="D119" s="134" t="s">
        <v>129</v>
      </c>
      <c r="E119" s="181"/>
      <c r="F119" s="134"/>
      <c r="G119" s="137">
        <f>G120</f>
        <v>1575424</v>
      </c>
      <c r="H119" s="137">
        <f t="shared" si="20"/>
        <v>986000</v>
      </c>
      <c r="I119" s="137">
        <f t="shared" si="20"/>
        <v>986000</v>
      </c>
    </row>
    <row r="120" spans="1:9" ht="15.75">
      <c r="A120" s="178" t="s">
        <v>541</v>
      </c>
      <c r="B120" s="159" t="s">
        <v>130</v>
      </c>
      <c r="C120" s="134" t="s">
        <v>448</v>
      </c>
      <c r="D120" s="134" t="s">
        <v>106</v>
      </c>
      <c r="E120" s="181"/>
      <c r="F120" s="134"/>
      <c r="G120" s="137">
        <f>G121</f>
        <v>1575424</v>
      </c>
      <c r="H120" s="137">
        <f t="shared" si="20"/>
        <v>986000</v>
      </c>
      <c r="I120" s="137">
        <f t="shared" si="20"/>
        <v>986000</v>
      </c>
    </row>
    <row r="121" spans="1:9" ht="15.75">
      <c r="A121" s="178" t="s">
        <v>542</v>
      </c>
      <c r="B121" s="159" t="s">
        <v>74</v>
      </c>
      <c r="C121" s="134" t="s">
        <v>448</v>
      </c>
      <c r="D121" s="134" t="s">
        <v>106</v>
      </c>
      <c r="E121" s="181"/>
      <c r="F121" s="134" t="s">
        <v>75</v>
      </c>
      <c r="G121" s="137">
        <f>G122</f>
        <v>1575424</v>
      </c>
      <c r="H121" s="137">
        <f t="shared" si="20"/>
        <v>986000</v>
      </c>
      <c r="I121" s="137">
        <f t="shared" si="20"/>
        <v>986000</v>
      </c>
    </row>
    <row r="122" spans="1:9" ht="15.75">
      <c r="A122" s="178" t="s">
        <v>543</v>
      </c>
      <c r="B122" s="159" t="s">
        <v>26</v>
      </c>
      <c r="C122" s="134" t="s">
        <v>448</v>
      </c>
      <c r="D122" s="134" t="s">
        <v>106</v>
      </c>
      <c r="E122" s="181"/>
      <c r="F122" s="134" t="s">
        <v>78</v>
      </c>
      <c r="G122" s="137">
        <f>'ведом,24-26'!G209</f>
        <v>1575424</v>
      </c>
      <c r="H122" s="137">
        <f>'ведом,24-26'!H209</f>
        <v>986000</v>
      </c>
      <c r="I122" s="137">
        <f>'ведом,24-26'!I209</f>
        <v>986000</v>
      </c>
    </row>
    <row r="123" spans="1:9" ht="47.25">
      <c r="A123" s="178" t="s">
        <v>97</v>
      </c>
      <c r="B123" s="159" t="s">
        <v>630</v>
      </c>
      <c r="C123" s="134" t="s">
        <v>631</v>
      </c>
      <c r="D123" s="134"/>
      <c r="E123" s="181"/>
      <c r="F123" s="134"/>
      <c r="G123" s="137">
        <f>G124</f>
        <v>30000</v>
      </c>
      <c r="H123" s="137">
        <f aca="true" t="shared" si="21" ref="H123:I126">H124</f>
        <v>0</v>
      </c>
      <c r="I123" s="137">
        <f t="shared" si="21"/>
        <v>0</v>
      </c>
    </row>
    <row r="124" spans="1:9" ht="15.75">
      <c r="A124" s="178" t="s">
        <v>16</v>
      </c>
      <c r="B124" s="159" t="s">
        <v>128</v>
      </c>
      <c r="C124" s="134" t="s">
        <v>631</v>
      </c>
      <c r="D124" s="134" t="s">
        <v>129</v>
      </c>
      <c r="E124" s="181"/>
      <c r="F124" s="134"/>
      <c r="G124" s="137">
        <f>G125</f>
        <v>30000</v>
      </c>
      <c r="H124" s="137">
        <f t="shared" si="21"/>
        <v>0</v>
      </c>
      <c r="I124" s="137">
        <f t="shared" si="21"/>
        <v>0</v>
      </c>
    </row>
    <row r="125" spans="1:9" ht="15.75">
      <c r="A125" s="178" t="s">
        <v>205</v>
      </c>
      <c r="B125" s="159" t="s">
        <v>130</v>
      </c>
      <c r="C125" s="134" t="s">
        <v>631</v>
      </c>
      <c r="D125" s="134" t="s">
        <v>106</v>
      </c>
      <c r="E125" s="181"/>
      <c r="F125" s="134"/>
      <c r="G125" s="137">
        <f>G126</f>
        <v>30000</v>
      </c>
      <c r="H125" s="137">
        <f t="shared" si="21"/>
        <v>0</v>
      </c>
      <c r="I125" s="137">
        <f t="shared" si="21"/>
        <v>0</v>
      </c>
    </row>
    <row r="126" spans="1:9" ht="15.75">
      <c r="A126" s="178" t="s">
        <v>206</v>
      </c>
      <c r="B126" s="159" t="s">
        <v>65</v>
      </c>
      <c r="C126" s="134" t="s">
        <v>631</v>
      </c>
      <c r="D126" s="134" t="s">
        <v>106</v>
      </c>
      <c r="E126" s="181"/>
      <c r="F126" s="134" t="s">
        <v>66</v>
      </c>
      <c r="G126" s="137">
        <f>G127</f>
        <v>30000</v>
      </c>
      <c r="H126" s="137">
        <f t="shared" si="21"/>
        <v>0</v>
      </c>
      <c r="I126" s="137">
        <f t="shared" si="21"/>
        <v>0</v>
      </c>
    </row>
    <row r="127" spans="1:9" ht="15.75">
      <c r="A127" s="178" t="s">
        <v>207</v>
      </c>
      <c r="B127" s="159" t="s">
        <v>332</v>
      </c>
      <c r="C127" s="134" t="s">
        <v>631</v>
      </c>
      <c r="D127" s="134" t="s">
        <v>106</v>
      </c>
      <c r="E127" s="181"/>
      <c r="F127" s="134" t="s">
        <v>331</v>
      </c>
      <c r="G127" s="137">
        <f>'ведом,24-26'!G172</f>
        <v>30000</v>
      </c>
      <c r="H127" s="137">
        <v>0</v>
      </c>
      <c r="I127" s="137">
        <v>0</v>
      </c>
    </row>
    <row r="128" spans="1:9" ht="31.5">
      <c r="A128" s="178" t="s">
        <v>208</v>
      </c>
      <c r="B128" s="179" t="s">
        <v>432</v>
      </c>
      <c r="C128" s="155" t="s">
        <v>431</v>
      </c>
      <c r="D128" s="155"/>
      <c r="E128" s="180"/>
      <c r="F128" s="155"/>
      <c r="G128" s="156">
        <f>G134+G139+G144+G129</f>
        <v>2534157.16</v>
      </c>
      <c r="H128" s="156">
        <f>H134+H139+H144+H129</f>
        <v>2517597.14</v>
      </c>
      <c r="I128" s="156">
        <f>I134+I139+I144+I129</f>
        <v>2517597.14</v>
      </c>
    </row>
    <row r="129" spans="1:9" ht="47.25">
      <c r="A129" s="178" t="s">
        <v>544</v>
      </c>
      <c r="B129" s="159" t="s">
        <v>472</v>
      </c>
      <c r="C129" s="134" t="s">
        <v>463</v>
      </c>
      <c r="D129" s="155"/>
      <c r="E129" s="180"/>
      <c r="F129" s="155"/>
      <c r="G129" s="137">
        <f>G130</f>
        <v>2000000</v>
      </c>
      <c r="H129" s="137">
        <f aca="true" t="shared" si="22" ref="H129:I132">H130</f>
        <v>2000000</v>
      </c>
      <c r="I129" s="137">
        <f t="shared" si="22"/>
        <v>2000000</v>
      </c>
    </row>
    <row r="130" spans="1:9" ht="15.75">
      <c r="A130" s="178" t="s">
        <v>545</v>
      </c>
      <c r="B130" s="159" t="s">
        <v>128</v>
      </c>
      <c r="C130" s="134" t="s">
        <v>463</v>
      </c>
      <c r="D130" s="134" t="s">
        <v>129</v>
      </c>
      <c r="E130" s="181"/>
      <c r="F130" s="134"/>
      <c r="G130" s="137">
        <f>G131</f>
        <v>2000000</v>
      </c>
      <c r="H130" s="137">
        <f t="shared" si="22"/>
        <v>2000000</v>
      </c>
      <c r="I130" s="137">
        <f t="shared" si="22"/>
        <v>2000000</v>
      </c>
    </row>
    <row r="131" spans="1:9" ht="15.75">
      <c r="A131" s="178" t="s">
        <v>546</v>
      </c>
      <c r="B131" s="159" t="s">
        <v>130</v>
      </c>
      <c r="C131" s="134" t="s">
        <v>463</v>
      </c>
      <c r="D131" s="134" t="s">
        <v>106</v>
      </c>
      <c r="E131" s="181"/>
      <c r="F131" s="134"/>
      <c r="G131" s="137">
        <f>G132</f>
        <v>2000000</v>
      </c>
      <c r="H131" s="137">
        <f t="shared" si="22"/>
        <v>2000000</v>
      </c>
      <c r="I131" s="137">
        <f t="shared" si="22"/>
        <v>2000000</v>
      </c>
    </row>
    <row r="132" spans="1:9" ht="15.75">
      <c r="A132" s="178" t="s">
        <v>547</v>
      </c>
      <c r="B132" s="159" t="s">
        <v>74</v>
      </c>
      <c r="C132" s="134" t="s">
        <v>463</v>
      </c>
      <c r="D132" s="134" t="s">
        <v>106</v>
      </c>
      <c r="E132" s="181"/>
      <c r="F132" s="134" t="s">
        <v>75</v>
      </c>
      <c r="G132" s="137">
        <f>G133</f>
        <v>2000000</v>
      </c>
      <c r="H132" s="137">
        <f t="shared" si="22"/>
        <v>2000000</v>
      </c>
      <c r="I132" s="137">
        <f t="shared" si="22"/>
        <v>2000000</v>
      </c>
    </row>
    <row r="133" spans="1:9" ht="15.75">
      <c r="A133" s="178" t="s">
        <v>109</v>
      </c>
      <c r="B133" s="159" t="s">
        <v>23</v>
      </c>
      <c r="C133" s="134" t="s">
        <v>463</v>
      </c>
      <c r="D133" s="134" t="s">
        <v>106</v>
      </c>
      <c r="E133" s="181"/>
      <c r="F133" s="134" t="s">
        <v>76</v>
      </c>
      <c r="G133" s="137">
        <f>'ведом,24-26'!G180</f>
        <v>2000000</v>
      </c>
      <c r="H133" s="137">
        <f>'ведом,24-26'!H180</f>
        <v>2000000</v>
      </c>
      <c r="I133" s="137">
        <f>'ведом,24-26'!I180</f>
        <v>2000000</v>
      </c>
    </row>
    <row r="134" spans="1:9" ht="63">
      <c r="A134" s="178" t="s">
        <v>17</v>
      </c>
      <c r="B134" s="159" t="s">
        <v>467</v>
      </c>
      <c r="C134" s="134" t="s">
        <v>497</v>
      </c>
      <c r="D134" s="134"/>
      <c r="E134" s="181"/>
      <c r="F134" s="134"/>
      <c r="G134" s="137">
        <f>G135</f>
        <v>130000</v>
      </c>
      <c r="H134" s="137">
        <f aca="true" t="shared" si="23" ref="H134:I137">H135</f>
        <v>100000</v>
      </c>
      <c r="I134" s="137">
        <f t="shared" si="23"/>
        <v>100000</v>
      </c>
    </row>
    <row r="135" spans="1:9" ht="15.75">
      <c r="A135" s="178" t="s">
        <v>18</v>
      </c>
      <c r="B135" s="159" t="s">
        <v>128</v>
      </c>
      <c r="C135" s="134" t="s">
        <v>497</v>
      </c>
      <c r="D135" s="134" t="s">
        <v>129</v>
      </c>
      <c r="E135" s="181"/>
      <c r="F135" s="134"/>
      <c r="G135" s="137">
        <f>G136</f>
        <v>130000</v>
      </c>
      <c r="H135" s="137">
        <f t="shared" si="23"/>
        <v>100000</v>
      </c>
      <c r="I135" s="137">
        <f t="shared" si="23"/>
        <v>100000</v>
      </c>
    </row>
    <row r="136" spans="1:9" ht="15.75">
      <c r="A136" s="178" t="s">
        <v>19</v>
      </c>
      <c r="B136" s="159" t="s">
        <v>130</v>
      </c>
      <c r="C136" s="134" t="s">
        <v>497</v>
      </c>
      <c r="D136" s="134" t="s">
        <v>106</v>
      </c>
      <c r="E136" s="181"/>
      <c r="F136" s="134"/>
      <c r="G136" s="137">
        <f>G137</f>
        <v>130000</v>
      </c>
      <c r="H136" s="137">
        <f t="shared" si="23"/>
        <v>100000</v>
      </c>
      <c r="I136" s="137">
        <f t="shared" si="23"/>
        <v>100000</v>
      </c>
    </row>
    <row r="137" spans="1:9" ht="15.75">
      <c r="A137" s="178" t="s">
        <v>209</v>
      </c>
      <c r="B137" s="159" t="s">
        <v>41</v>
      </c>
      <c r="C137" s="134" t="s">
        <v>497</v>
      </c>
      <c r="D137" s="134" t="s">
        <v>106</v>
      </c>
      <c r="E137" s="181"/>
      <c r="F137" s="134" t="s">
        <v>42</v>
      </c>
      <c r="G137" s="137">
        <f>G138</f>
        <v>130000</v>
      </c>
      <c r="H137" s="137">
        <f t="shared" si="23"/>
        <v>100000</v>
      </c>
      <c r="I137" s="137">
        <f t="shared" si="23"/>
        <v>100000</v>
      </c>
    </row>
    <row r="138" spans="1:9" ht="15.75">
      <c r="A138" s="178" t="s">
        <v>210</v>
      </c>
      <c r="B138" s="159" t="s">
        <v>25</v>
      </c>
      <c r="C138" s="134" t="s">
        <v>497</v>
      </c>
      <c r="D138" s="134" t="s">
        <v>106</v>
      </c>
      <c r="E138" s="181"/>
      <c r="F138" s="134" t="s">
        <v>53</v>
      </c>
      <c r="G138" s="137">
        <f>'ведом,24-26'!G97</f>
        <v>130000</v>
      </c>
      <c r="H138" s="137">
        <f>'ведом,24-26'!H97</f>
        <v>100000</v>
      </c>
      <c r="I138" s="137">
        <f>'ведом,24-26'!I97</f>
        <v>100000</v>
      </c>
    </row>
    <row r="139" spans="1:9" ht="63">
      <c r="A139" s="178" t="s">
        <v>211</v>
      </c>
      <c r="B139" s="159" t="s">
        <v>473</v>
      </c>
      <c r="C139" s="134" t="s">
        <v>443</v>
      </c>
      <c r="D139" s="134"/>
      <c r="E139" s="181"/>
      <c r="F139" s="134"/>
      <c r="G139" s="137">
        <f>G140</f>
        <v>286723.36</v>
      </c>
      <c r="H139" s="137">
        <f aca="true" t="shared" si="24" ref="H139:I142">H140</f>
        <v>299247</v>
      </c>
      <c r="I139" s="137">
        <f t="shared" si="24"/>
        <v>299247</v>
      </c>
    </row>
    <row r="140" spans="1:9" ht="15.75">
      <c r="A140" s="178" t="s">
        <v>212</v>
      </c>
      <c r="B140" s="159" t="s">
        <v>128</v>
      </c>
      <c r="C140" s="134" t="s">
        <v>443</v>
      </c>
      <c r="D140" s="134" t="s">
        <v>129</v>
      </c>
      <c r="E140" s="181"/>
      <c r="F140" s="134"/>
      <c r="G140" s="137">
        <f>G141</f>
        <v>286723.36</v>
      </c>
      <c r="H140" s="137">
        <f t="shared" si="24"/>
        <v>299247</v>
      </c>
      <c r="I140" s="137">
        <f t="shared" si="24"/>
        <v>299247</v>
      </c>
    </row>
    <row r="141" spans="1:9" ht="15.75">
      <c r="A141" s="178" t="s">
        <v>213</v>
      </c>
      <c r="B141" s="159" t="s">
        <v>130</v>
      </c>
      <c r="C141" s="134" t="s">
        <v>443</v>
      </c>
      <c r="D141" s="134" t="s">
        <v>106</v>
      </c>
      <c r="E141" s="181"/>
      <c r="F141" s="134"/>
      <c r="G141" s="137">
        <f>G142</f>
        <v>286723.36</v>
      </c>
      <c r="H141" s="137">
        <f t="shared" si="24"/>
        <v>299247</v>
      </c>
      <c r="I141" s="137">
        <f t="shared" si="24"/>
        <v>299247</v>
      </c>
    </row>
    <row r="142" spans="1:9" ht="15.75">
      <c r="A142" s="178" t="s">
        <v>148</v>
      </c>
      <c r="B142" s="159" t="s">
        <v>74</v>
      </c>
      <c r="C142" s="134" t="s">
        <v>443</v>
      </c>
      <c r="D142" s="134" t="s">
        <v>106</v>
      </c>
      <c r="E142" s="181"/>
      <c r="F142" s="134" t="s">
        <v>75</v>
      </c>
      <c r="G142" s="137">
        <f>G143</f>
        <v>286723.36</v>
      </c>
      <c r="H142" s="137">
        <f t="shared" si="24"/>
        <v>299247</v>
      </c>
      <c r="I142" s="137">
        <f t="shared" si="24"/>
        <v>299247</v>
      </c>
    </row>
    <row r="143" spans="1:9" ht="15.75">
      <c r="A143" s="178" t="s">
        <v>214</v>
      </c>
      <c r="B143" s="159" t="s">
        <v>23</v>
      </c>
      <c r="C143" s="134" t="s">
        <v>443</v>
      </c>
      <c r="D143" s="134" t="s">
        <v>106</v>
      </c>
      <c r="E143" s="181"/>
      <c r="F143" s="134" t="s">
        <v>76</v>
      </c>
      <c r="G143" s="137">
        <f>'ведом,24-26'!G183</f>
        <v>286723.36</v>
      </c>
      <c r="H143" s="137">
        <f>'ведом,24-26'!H183</f>
        <v>299247</v>
      </c>
      <c r="I143" s="137">
        <f>'ведом,24-26'!I183</f>
        <v>299247</v>
      </c>
    </row>
    <row r="144" spans="1:9" ht="110.25">
      <c r="A144" s="178" t="s">
        <v>548</v>
      </c>
      <c r="B144" s="159" t="s">
        <v>474</v>
      </c>
      <c r="C144" s="134" t="s">
        <v>444</v>
      </c>
      <c r="D144" s="134"/>
      <c r="E144" s="181"/>
      <c r="F144" s="134"/>
      <c r="G144" s="137">
        <f>G145</f>
        <v>117433.8</v>
      </c>
      <c r="H144" s="137">
        <f aca="true" t="shared" si="25" ref="H144:I147">H145</f>
        <v>118350.14</v>
      </c>
      <c r="I144" s="137">
        <f t="shared" si="25"/>
        <v>118350.14</v>
      </c>
    </row>
    <row r="145" spans="1:9" ht="15.75">
      <c r="A145" s="178" t="s">
        <v>549</v>
      </c>
      <c r="B145" s="159" t="s">
        <v>131</v>
      </c>
      <c r="C145" s="134" t="s">
        <v>444</v>
      </c>
      <c r="D145" s="134" t="s">
        <v>132</v>
      </c>
      <c r="E145" s="181"/>
      <c r="F145" s="134"/>
      <c r="G145" s="137">
        <f>G146</f>
        <v>117433.8</v>
      </c>
      <c r="H145" s="137">
        <f t="shared" si="25"/>
        <v>118350.14</v>
      </c>
      <c r="I145" s="137">
        <f t="shared" si="25"/>
        <v>118350.14</v>
      </c>
    </row>
    <row r="146" spans="1:9" ht="31.5">
      <c r="A146" s="178" t="s">
        <v>550</v>
      </c>
      <c r="B146" s="159" t="s">
        <v>162</v>
      </c>
      <c r="C146" s="134" t="s">
        <v>444</v>
      </c>
      <c r="D146" s="134" t="s">
        <v>6</v>
      </c>
      <c r="E146" s="181"/>
      <c r="F146" s="134"/>
      <c r="G146" s="137">
        <f>G147</f>
        <v>117433.8</v>
      </c>
      <c r="H146" s="137">
        <f t="shared" si="25"/>
        <v>118350.14</v>
      </c>
      <c r="I146" s="137">
        <f t="shared" si="25"/>
        <v>118350.14</v>
      </c>
    </row>
    <row r="147" spans="1:9" ht="15.75">
      <c r="A147" s="178" t="s">
        <v>215</v>
      </c>
      <c r="B147" s="159" t="s">
        <v>74</v>
      </c>
      <c r="C147" s="134" t="s">
        <v>444</v>
      </c>
      <c r="D147" s="134" t="s">
        <v>6</v>
      </c>
      <c r="E147" s="181"/>
      <c r="F147" s="134" t="s">
        <v>75</v>
      </c>
      <c r="G147" s="137">
        <f>G148</f>
        <v>117433.8</v>
      </c>
      <c r="H147" s="137">
        <f t="shared" si="25"/>
        <v>118350.14</v>
      </c>
      <c r="I147" s="137">
        <f t="shared" si="25"/>
        <v>118350.14</v>
      </c>
    </row>
    <row r="148" spans="1:9" ht="15.75">
      <c r="A148" s="178" t="s">
        <v>216</v>
      </c>
      <c r="B148" s="159" t="s">
        <v>21</v>
      </c>
      <c r="C148" s="134" t="s">
        <v>444</v>
      </c>
      <c r="D148" s="134" t="s">
        <v>6</v>
      </c>
      <c r="E148" s="181"/>
      <c r="F148" s="134" t="s">
        <v>77</v>
      </c>
      <c r="G148" s="137">
        <f>'ведом,24-26'!G190</f>
        <v>117433.8</v>
      </c>
      <c r="H148" s="137">
        <f>'ведом,24-26'!H190</f>
        <v>118350.14</v>
      </c>
      <c r="I148" s="137">
        <f>'ведом,24-26'!I190</f>
        <v>118350.14</v>
      </c>
    </row>
    <row r="149" spans="1:9" ht="15.75">
      <c r="A149" s="178" t="s">
        <v>217</v>
      </c>
      <c r="B149" s="179" t="s">
        <v>452</v>
      </c>
      <c r="C149" s="155" t="s">
        <v>453</v>
      </c>
      <c r="D149" s="155"/>
      <c r="E149" s="180"/>
      <c r="F149" s="155"/>
      <c r="G149" s="156">
        <f>G150+G159+G169+G164</f>
        <v>1536554</v>
      </c>
      <c r="H149" s="156">
        <f>H150+H159+H169+H164</f>
        <v>1410000</v>
      </c>
      <c r="I149" s="156">
        <f>I150+I159+I169+I164</f>
        <v>1410000</v>
      </c>
    </row>
    <row r="150" spans="1:9" ht="47.25">
      <c r="A150" s="178" t="s">
        <v>218</v>
      </c>
      <c r="B150" s="159" t="s">
        <v>483</v>
      </c>
      <c r="C150" s="134" t="s">
        <v>454</v>
      </c>
      <c r="D150" s="134"/>
      <c r="E150" s="181"/>
      <c r="F150" s="134"/>
      <c r="G150" s="137">
        <f>G151+G155</f>
        <v>265000</v>
      </c>
      <c r="H150" s="137">
        <f>H151+H155</f>
        <v>265000</v>
      </c>
      <c r="I150" s="137">
        <f>I151+I155</f>
        <v>265000</v>
      </c>
    </row>
    <row r="151" spans="1:9" ht="15.75">
      <c r="A151" s="178" t="s">
        <v>219</v>
      </c>
      <c r="B151" s="159" t="s">
        <v>128</v>
      </c>
      <c r="C151" s="134" t="s">
        <v>454</v>
      </c>
      <c r="D151" s="134" t="s">
        <v>129</v>
      </c>
      <c r="E151" s="181"/>
      <c r="F151" s="134"/>
      <c r="G151" s="137">
        <f>G152</f>
        <v>235000</v>
      </c>
      <c r="H151" s="137">
        <f aca="true" t="shared" si="26" ref="H151:I153">H152</f>
        <v>235000</v>
      </c>
      <c r="I151" s="137">
        <f t="shared" si="26"/>
        <v>235000</v>
      </c>
    </row>
    <row r="152" spans="1:9" ht="15.75">
      <c r="A152" s="178" t="s">
        <v>220</v>
      </c>
      <c r="B152" s="159" t="s">
        <v>130</v>
      </c>
      <c r="C152" s="134" t="s">
        <v>454</v>
      </c>
      <c r="D152" s="134" t="s">
        <v>106</v>
      </c>
      <c r="E152" s="181"/>
      <c r="F152" s="134"/>
      <c r="G152" s="137">
        <f>G153</f>
        <v>235000</v>
      </c>
      <c r="H152" s="137">
        <f t="shared" si="26"/>
        <v>235000</v>
      </c>
      <c r="I152" s="137">
        <f t="shared" si="26"/>
        <v>235000</v>
      </c>
    </row>
    <row r="153" spans="1:9" ht="15.75">
      <c r="A153" s="178" t="s">
        <v>111</v>
      </c>
      <c r="B153" s="159" t="s">
        <v>79</v>
      </c>
      <c r="C153" s="134" t="s">
        <v>454</v>
      </c>
      <c r="D153" s="134" t="s">
        <v>106</v>
      </c>
      <c r="E153" s="181"/>
      <c r="F153" s="134" t="s">
        <v>80</v>
      </c>
      <c r="G153" s="137">
        <f>G154</f>
        <v>235000</v>
      </c>
      <c r="H153" s="137">
        <f t="shared" si="26"/>
        <v>235000</v>
      </c>
      <c r="I153" s="137">
        <f t="shared" si="26"/>
        <v>235000</v>
      </c>
    </row>
    <row r="154" spans="1:9" ht="15.75">
      <c r="A154" s="178" t="s">
        <v>221</v>
      </c>
      <c r="B154" s="159" t="s">
        <v>22</v>
      </c>
      <c r="C154" s="134" t="s">
        <v>454</v>
      </c>
      <c r="D154" s="134" t="s">
        <v>106</v>
      </c>
      <c r="E154" s="181"/>
      <c r="F154" s="134" t="s">
        <v>81</v>
      </c>
      <c r="G154" s="137">
        <f>'ведом,24-26'!G238</f>
        <v>235000</v>
      </c>
      <c r="H154" s="137">
        <f>'ведом,24-26'!H238</f>
        <v>235000</v>
      </c>
      <c r="I154" s="137">
        <f>'ведом,24-26'!I238</f>
        <v>235000</v>
      </c>
    </row>
    <row r="155" spans="1:9" ht="15.75">
      <c r="A155" s="178" t="s">
        <v>222</v>
      </c>
      <c r="B155" s="159" t="s">
        <v>138</v>
      </c>
      <c r="C155" s="134" t="s">
        <v>454</v>
      </c>
      <c r="D155" s="134" t="s">
        <v>139</v>
      </c>
      <c r="E155" s="181"/>
      <c r="F155" s="134"/>
      <c r="G155" s="137">
        <f>G156</f>
        <v>30000</v>
      </c>
      <c r="H155" s="137">
        <f>H156</f>
        <v>30000</v>
      </c>
      <c r="I155" s="137">
        <f>I156</f>
        <v>30000</v>
      </c>
    </row>
    <row r="156" spans="1:9" ht="15.75">
      <c r="A156" s="178" t="s">
        <v>223</v>
      </c>
      <c r="B156" s="159" t="s">
        <v>12</v>
      </c>
      <c r="C156" s="134" t="s">
        <v>454</v>
      </c>
      <c r="D156" s="134" t="s">
        <v>10</v>
      </c>
      <c r="E156" s="181"/>
      <c r="F156" s="134"/>
      <c r="G156" s="137">
        <f aca="true" t="shared" si="27" ref="G156:I157">G157</f>
        <v>30000</v>
      </c>
      <c r="H156" s="137">
        <f t="shared" si="27"/>
        <v>30000</v>
      </c>
      <c r="I156" s="137">
        <f t="shared" si="27"/>
        <v>30000</v>
      </c>
    </row>
    <row r="157" spans="1:9" ht="15.75">
      <c r="A157" s="178" t="s">
        <v>224</v>
      </c>
      <c r="B157" s="159" t="s">
        <v>79</v>
      </c>
      <c r="C157" s="134" t="s">
        <v>454</v>
      </c>
      <c r="D157" s="134" t="s">
        <v>10</v>
      </c>
      <c r="E157" s="181"/>
      <c r="F157" s="134" t="s">
        <v>80</v>
      </c>
      <c r="G157" s="137">
        <f t="shared" si="27"/>
        <v>30000</v>
      </c>
      <c r="H157" s="137">
        <f t="shared" si="27"/>
        <v>30000</v>
      </c>
      <c r="I157" s="137">
        <f t="shared" si="27"/>
        <v>30000</v>
      </c>
    </row>
    <row r="158" spans="1:9" ht="15.75">
      <c r="A158" s="178" t="s">
        <v>225</v>
      </c>
      <c r="B158" s="159" t="s">
        <v>22</v>
      </c>
      <c r="C158" s="134" t="s">
        <v>454</v>
      </c>
      <c r="D158" s="134" t="s">
        <v>10</v>
      </c>
      <c r="E158" s="181"/>
      <c r="F158" s="134" t="s">
        <v>81</v>
      </c>
      <c r="G158" s="137">
        <f>'ведом,24-26'!G240</f>
        <v>30000</v>
      </c>
      <c r="H158" s="137">
        <f>'ведом,24-26'!H240</f>
        <v>30000</v>
      </c>
      <c r="I158" s="137">
        <f>'ведом,24-26'!I240</f>
        <v>30000</v>
      </c>
    </row>
    <row r="159" spans="1:9" ht="63">
      <c r="A159" s="178" t="s">
        <v>226</v>
      </c>
      <c r="B159" s="159" t="s">
        <v>484</v>
      </c>
      <c r="C159" s="134" t="s">
        <v>456</v>
      </c>
      <c r="D159" s="134"/>
      <c r="E159" s="181"/>
      <c r="F159" s="134"/>
      <c r="G159" s="137">
        <f>G160</f>
        <v>27000</v>
      </c>
      <c r="H159" s="137">
        <f>H160</f>
        <v>27000</v>
      </c>
      <c r="I159" s="137">
        <f>I160</f>
        <v>27000</v>
      </c>
    </row>
    <row r="160" spans="1:9" ht="15.75">
      <c r="A160" s="178" t="s">
        <v>227</v>
      </c>
      <c r="B160" s="159" t="s">
        <v>128</v>
      </c>
      <c r="C160" s="134" t="s">
        <v>456</v>
      </c>
      <c r="D160" s="134" t="s">
        <v>129</v>
      </c>
      <c r="E160" s="181"/>
      <c r="F160" s="134"/>
      <c r="G160" s="137">
        <f>G161</f>
        <v>27000</v>
      </c>
      <c r="H160" s="137">
        <f aca="true" t="shared" si="28" ref="H160:I162">H161</f>
        <v>27000</v>
      </c>
      <c r="I160" s="137">
        <f t="shared" si="28"/>
        <v>27000</v>
      </c>
    </row>
    <row r="161" spans="1:9" ht="15.75">
      <c r="A161" s="178" t="s">
        <v>228</v>
      </c>
      <c r="B161" s="159" t="s">
        <v>130</v>
      </c>
      <c r="C161" s="134" t="s">
        <v>456</v>
      </c>
      <c r="D161" s="134" t="s">
        <v>106</v>
      </c>
      <c r="E161" s="181"/>
      <c r="F161" s="134"/>
      <c r="G161" s="137">
        <f>G162</f>
        <v>27000</v>
      </c>
      <c r="H161" s="137">
        <f t="shared" si="28"/>
        <v>27000</v>
      </c>
      <c r="I161" s="137">
        <f t="shared" si="28"/>
        <v>27000</v>
      </c>
    </row>
    <row r="162" spans="1:9" ht="15.75">
      <c r="A162" s="178" t="s">
        <v>229</v>
      </c>
      <c r="B162" s="159" t="s">
        <v>85</v>
      </c>
      <c r="C162" s="134" t="s">
        <v>456</v>
      </c>
      <c r="D162" s="134" t="s">
        <v>106</v>
      </c>
      <c r="E162" s="181"/>
      <c r="F162" s="134" t="s">
        <v>86</v>
      </c>
      <c r="G162" s="137">
        <f>G163</f>
        <v>27000</v>
      </c>
      <c r="H162" s="137">
        <f t="shared" si="28"/>
        <v>27000</v>
      </c>
      <c r="I162" s="137">
        <f t="shared" si="28"/>
        <v>27000</v>
      </c>
    </row>
    <row r="163" spans="1:9" ht="15.75">
      <c r="A163" s="178" t="s">
        <v>230</v>
      </c>
      <c r="B163" s="159" t="s">
        <v>87</v>
      </c>
      <c r="C163" s="134" t="s">
        <v>456</v>
      </c>
      <c r="D163" s="134" t="s">
        <v>106</v>
      </c>
      <c r="E163" s="181"/>
      <c r="F163" s="134" t="s">
        <v>88</v>
      </c>
      <c r="G163" s="137">
        <f>'ведом,24-26'!G266</f>
        <v>27000</v>
      </c>
      <c r="H163" s="137">
        <f>'ведом,24-26'!H266</f>
        <v>27000</v>
      </c>
      <c r="I163" s="137">
        <f>'ведом,24-26'!I266</f>
        <v>27000</v>
      </c>
    </row>
    <row r="164" spans="1:9" ht="63">
      <c r="A164" s="178" t="s">
        <v>112</v>
      </c>
      <c r="B164" s="159" t="s">
        <v>514</v>
      </c>
      <c r="C164" s="134" t="s">
        <v>515</v>
      </c>
      <c r="D164" s="134"/>
      <c r="E164" s="181"/>
      <c r="F164" s="134"/>
      <c r="G164" s="137">
        <f>G165</f>
        <v>35000</v>
      </c>
      <c r="H164" s="137">
        <f aca="true" t="shared" si="29" ref="H164:I167">H165</f>
        <v>35000</v>
      </c>
      <c r="I164" s="137">
        <f t="shared" si="29"/>
        <v>35000</v>
      </c>
    </row>
    <row r="165" spans="1:9" ht="15.75">
      <c r="A165" s="178" t="s">
        <v>231</v>
      </c>
      <c r="B165" s="159" t="s">
        <v>128</v>
      </c>
      <c r="C165" s="134" t="s">
        <v>515</v>
      </c>
      <c r="D165" s="134" t="s">
        <v>129</v>
      </c>
      <c r="E165" s="181"/>
      <c r="F165" s="134"/>
      <c r="G165" s="137">
        <f>G166</f>
        <v>35000</v>
      </c>
      <c r="H165" s="137">
        <f t="shared" si="29"/>
        <v>35000</v>
      </c>
      <c r="I165" s="137">
        <f t="shared" si="29"/>
        <v>35000</v>
      </c>
    </row>
    <row r="166" spans="1:9" ht="15.75">
      <c r="A166" s="178" t="s">
        <v>232</v>
      </c>
      <c r="B166" s="159" t="s">
        <v>130</v>
      </c>
      <c r="C166" s="134" t="s">
        <v>515</v>
      </c>
      <c r="D166" s="134" t="s">
        <v>106</v>
      </c>
      <c r="E166" s="181"/>
      <c r="F166" s="134"/>
      <c r="G166" s="137">
        <f>G167</f>
        <v>35000</v>
      </c>
      <c r="H166" s="137">
        <f t="shared" si="29"/>
        <v>35000</v>
      </c>
      <c r="I166" s="137">
        <f t="shared" si="29"/>
        <v>35000</v>
      </c>
    </row>
    <row r="167" spans="1:9" ht="15.75">
      <c r="A167" s="178" t="s">
        <v>233</v>
      </c>
      <c r="B167" s="159" t="s">
        <v>79</v>
      </c>
      <c r="C167" s="134" t="s">
        <v>515</v>
      </c>
      <c r="D167" s="134" t="s">
        <v>106</v>
      </c>
      <c r="E167" s="181"/>
      <c r="F167" s="134" t="s">
        <v>80</v>
      </c>
      <c r="G167" s="137">
        <f>G168</f>
        <v>35000</v>
      </c>
      <c r="H167" s="137">
        <f t="shared" si="29"/>
        <v>35000</v>
      </c>
      <c r="I167" s="137">
        <f t="shared" si="29"/>
        <v>35000</v>
      </c>
    </row>
    <row r="168" spans="1:9" ht="15.75">
      <c r="A168" s="178" t="s">
        <v>234</v>
      </c>
      <c r="B168" s="159" t="s">
        <v>22</v>
      </c>
      <c r="C168" s="134" t="s">
        <v>515</v>
      </c>
      <c r="D168" s="134" t="s">
        <v>106</v>
      </c>
      <c r="E168" s="181"/>
      <c r="F168" s="134" t="s">
        <v>81</v>
      </c>
      <c r="G168" s="137">
        <f>'ведом,24-26'!G243</f>
        <v>35000</v>
      </c>
      <c r="H168" s="137">
        <f>'ведом,24-26'!H243</f>
        <v>35000</v>
      </c>
      <c r="I168" s="137">
        <f>'ведом,24-26'!I243</f>
        <v>35000</v>
      </c>
    </row>
    <row r="169" spans="1:9" ht="78.75">
      <c r="A169" s="178" t="s">
        <v>235</v>
      </c>
      <c r="B169" s="159" t="s">
        <v>489</v>
      </c>
      <c r="C169" s="134" t="s">
        <v>455</v>
      </c>
      <c r="D169" s="134"/>
      <c r="E169" s="181"/>
      <c r="F169" s="134"/>
      <c r="G169" s="137">
        <f>G170</f>
        <v>1209554</v>
      </c>
      <c r="H169" s="137">
        <f aca="true" t="shared" si="30" ref="H169:I172">H170</f>
        <v>1083000</v>
      </c>
      <c r="I169" s="137">
        <f t="shared" si="30"/>
        <v>1083000</v>
      </c>
    </row>
    <row r="170" spans="1:9" ht="15.75">
      <c r="A170" s="178" t="s">
        <v>236</v>
      </c>
      <c r="B170" s="159" t="s">
        <v>126</v>
      </c>
      <c r="C170" s="134" t="s">
        <v>455</v>
      </c>
      <c r="D170" s="134" t="s">
        <v>127</v>
      </c>
      <c r="E170" s="181"/>
      <c r="F170" s="134"/>
      <c r="G170" s="137">
        <f>G171</f>
        <v>1209554</v>
      </c>
      <c r="H170" s="137">
        <f t="shared" si="30"/>
        <v>1083000</v>
      </c>
      <c r="I170" s="137">
        <f t="shared" si="30"/>
        <v>1083000</v>
      </c>
    </row>
    <row r="171" spans="1:9" ht="15.75">
      <c r="A171" s="178" t="s">
        <v>237</v>
      </c>
      <c r="B171" s="159" t="s">
        <v>113</v>
      </c>
      <c r="C171" s="134" t="s">
        <v>455</v>
      </c>
      <c r="D171" s="134" t="s">
        <v>4</v>
      </c>
      <c r="E171" s="181"/>
      <c r="F171" s="134"/>
      <c r="G171" s="137">
        <f>G172</f>
        <v>1209554</v>
      </c>
      <c r="H171" s="137">
        <f t="shared" si="30"/>
        <v>1083000</v>
      </c>
      <c r="I171" s="137">
        <f t="shared" si="30"/>
        <v>1083000</v>
      </c>
    </row>
    <row r="172" spans="1:9" ht="15.75">
      <c r="A172" s="178" t="s">
        <v>238</v>
      </c>
      <c r="B172" s="159" t="s">
        <v>85</v>
      </c>
      <c r="C172" s="134" t="s">
        <v>455</v>
      </c>
      <c r="D172" s="134" t="s">
        <v>4</v>
      </c>
      <c r="E172" s="181"/>
      <c r="F172" s="134" t="s">
        <v>86</v>
      </c>
      <c r="G172" s="137">
        <f>G173</f>
        <v>1209554</v>
      </c>
      <c r="H172" s="137">
        <f t="shared" si="30"/>
        <v>1083000</v>
      </c>
      <c r="I172" s="137">
        <f t="shared" si="30"/>
        <v>1083000</v>
      </c>
    </row>
    <row r="173" spans="1:9" ht="15.75">
      <c r="A173" s="178" t="s">
        <v>239</v>
      </c>
      <c r="B173" s="159" t="s">
        <v>87</v>
      </c>
      <c r="C173" s="134" t="s">
        <v>455</v>
      </c>
      <c r="D173" s="134" t="s">
        <v>4</v>
      </c>
      <c r="E173" s="181"/>
      <c r="F173" s="134" t="s">
        <v>88</v>
      </c>
      <c r="G173" s="137">
        <f>'ведом,24-26'!G269</f>
        <v>1209554</v>
      </c>
      <c r="H173" s="137">
        <f>'ведом,24-26'!H269</f>
        <v>1083000</v>
      </c>
      <c r="I173" s="137">
        <f>'ведом,24-26'!I269</f>
        <v>1083000</v>
      </c>
    </row>
    <row r="174" spans="1:9" ht="31.5">
      <c r="A174" s="178" t="s">
        <v>240</v>
      </c>
      <c r="B174" s="179" t="s">
        <v>434</v>
      </c>
      <c r="C174" s="155" t="s">
        <v>433</v>
      </c>
      <c r="D174" s="155"/>
      <c r="E174" s="180"/>
      <c r="F174" s="155"/>
      <c r="G174" s="156">
        <f>G175+G180+G185+G190</f>
        <v>2669316</v>
      </c>
      <c r="H174" s="156">
        <f>H175+H180+H185+H190</f>
        <v>1822800</v>
      </c>
      <c r="I174" s="156">
        <f>I175+I180+I185+I190</f>
        <v>1822800</v>
      </c>
    </row>
    <row r="175" spans="1:9" ht="47.25">
      <c r="A175" s="178" t="s">
        <v>241</v>
      </c>
      <c r="B175" s="159" t="s">
        <v>468</v>
      </c>
      <c r="C175" s="134" t="s">
        <v>436</v>
      </c>
      <c r="D175" s="134"/>
      <c r="E175" s="181"/>
      <c r="F175" s="134"/>
      <c r="G175" s="137">
        <f>G176</f>
        <v>0</v>
      </c>
      <c r="H175" s="137">
        <f aca="true" t="shared" si="31" ref="H175:I178">H176</f>
        <v>123000</v>
      </c>
      <c r="I175" s="137">
        <f t="shared" si="31"/>
        <v>123000</v>
      </c>
    </row>
    <row r="176" spans="1:9" ht="15.75">
      <c r="A176" s="178" t="s">
        <v>242</v>
      </c>
      <c r="B176" s="159" t="s">
        <v>128</v>
      </c>
      <c r="C176" s="134" t="s">
        <v>436</v>
      </c>
      <c r="D176" s="134" t="s">
        <v>129</v>
      </c>
      <c r="E176" s="181"/>
      <c r="F176" s="134"/>
      <c r="G176" s="137">
        <f>G177</f>
        <v>0</v>
      </c>
      <c r="H176" s="137">
        <f t="shared" si="31"/>
        <v>123000</v>
      </c>
      <c r="I176" s="137">
        <f t="shared" si="31"/>
        <v>123000</v>
      </c>
    </row>
    <row r="177" spans="1:9" ht="15.75">
      <c r="A177" s="178" t="s">
        <v>243</v>
      </c>
      <c r="B177" s="159" t="s">
        <v>130</v>
      </c>
      <c r="C177" s="134" t="s">
        <v>436</v>
      </c>
      <c r="D177" s="134" t="s">
        <v>106</v>
      </c>
      <c r="E177" s="181"/>
      <c r="F177" s="134"/>
      <c r="G177" s="137">
        <f>G178</f>
        <v>0</v>
      </c>
      <c r="H177" s="137">
        <f t="shared" si="31"/>
        <v>123000</v>
      </c>
      <c r="I177" s="137">
        <f t="shared" si="31"/>
        <v>123000</v>
      </c>
    </row>
    <row r="178" spans="1:9" ht="15.75">
      <c r="A178" s="178" t="s">
        <v>244</v>
      </c>
      <c r="B178" s="159" t="s">
        <v>58</v>
      </c>
      <c r="C178" s="134" t="s">
        <v>436</v>
      </c>
      <c r="D178" s="134" t="s">
        <v>106</v>
      </c>
      <c r="E178" s="181"/>
      <c r="F178" s="134" t="s">
        <v>59</v>
      </c>
      <c r="G178" s="137">
        <f>G179</f>
        <v>0</v>
      </c>
      <c r="H178" s="137">
        <f t="shared" si="31"/>
        <v>123000</v>
      </c>
      <c r="I178" s="137">
        <f t="shared" si="31"/>
        <v>123000</v>
      </c>
    </row>
    <row r="179" spans="1:9" ht="15.75">
      <c r="A179" s="178" t="s">
        <v>245</v>
      </c>
      <c r="B179" s="159" t="s">
        <v>35</v>
      </c>
      <c r="C179" s="134" t="s">
        <v>436</v>
      </c>
      <c r="D179" s="134" t="s">
        <v>106</v>
      </c>
      <c r="E179" s="181"/>
      <c r="F179" s="134" t="s">
        <v>61</v>
      </c>
      <c r="G179" s="137">
        <f>'ведом,24-26'!G117</f>
        <v>0</v>
      </c>
      <c r="H179" s="137">
        <f>'ведом,24-26'!H117</f>
        <v>123000</v>
      </c>
      <c r="I179" s="137">
        <f>'ведом,24-26'!I117</f>
        <v>123000</v>
      </c>
    </row>
    <row r="180" spans="1:9" ht="47.25">
      <c r="A180" s="178" t="s">
        <v>246</v>
      </c>
      <c r="B180" s="159" t="s">
        <v>466</v>
      </c>
      <c r="C180" s="134" t="s">
        <v>435</v>
      </c>
      <c r="D180" s="134"/>
      <c r="E180" s="181"/>
      <c r="F180" s="134"/>
      <c r="G180" s="137">
        <f>G181</f>
        <v>15000</v>
      </c>
      <c r="H180" s="137">
        <f aca="true" t="shared" si="32" ref="H180:I183">H181</f>
        <v>15000</v>
      </c>
      <c r="I180" s="137">
        <f t="shared" si="32"/>
        <v>15000</v>
      </c>
    </row>
    <row r="181" spans="1:9" ht="15.75">
      <c r="A181" s="178" t="s">
        <v>247</v>
      </c>
      <c r="B181" s="159" t="s">
        <v>128</v>
      </c>
      <c r="C181" s="134" t="s">
        <v>435</v>
      </c>
      <c r="D181" s="134" t="s">
        <v>129</v>
      </c>
      <c r="E181" s="181"/>
      <c r="F181" s="134"/>
      <c r="G181" s="137">
        <f>G182</f>
        <v>15000</v>
      </c>
      <c r="H181" s="137">
        <f t="shared" si="32"/>
        <v>15000</v>
      </c>
      <c r="I181" s="137">
        <f t="shared" si="32"/>
        <v>15000</v>
      </c>
    </row>
    <row r="182" spans="1:9" ht="15.75">
      <c r="A182" s="178" t="s">
        <v>248</v>
      </c>
      <c r="B182" s="159" t="s">
        <v>130</v>
      </c>
      <c r="C182" s="134" t="s">
        <v>435</v>
      </c>
      <c r="D182" s="134" t="s">
        <v>106</v>
      </c>
      <c r="E182" s="181"/>
      <c r="F182" s="134"/>
      <c r="G182" s="137">
        <f>G183</f>
        <v>15000</v>
      </c>
      <c r="H182" s="137">
        <f t="shared" si="32"/>
        <v>15000</v>
      </c>
      <c r="I182" s="137">
        <f t="shared" si="32"/>
        <v>15000</v>
      </c>
    </row>
    <row r="183" spans="1:9" ht="15.75">
      <c r="A183" s="178" t="s">
        <v>249</v>
      </c>
      <c r="B183" s="159" t="s">
        <v>41</v>
      </c>
      <c r="C183" s="134" t="s">
        <v>435</v>
      </c>
      <c r="D183" s="134" t="s">
        <v>106</v>
      </c>
      <c r="E183" s="181"/>
      <c r="F183" s="134" t="s">
        <v>42</v>
      </c>
      <c r="G183" s="137">
        <f>G184</f>
        <v>15000</v>
      </c>
      <c r="H183" s="137">
        <f t="shared" si="32"/>
        <v>15000</v>
      </c>
      <c r="I183" s="137">
        <f t="shared" si="32"/>
        <v>15000</v>
      </c>
    </row>
    <row r="184" spans="1:9" ht="15.75">
      <c r="A184" s="178" t="s">
        <v>250</v>
      </c>
      <c r="B184" s="159" t="s">
        <v>25</v>
      </c>
      <c r="C184" s="134" t="s">
        <v>435</v>
      </c>
      <c r="D184" s="134" t="s">
        <v>106</v>
      </c>
      <c r="E184" s="181"/>
      <c r="F184" s="134" t="s">
        <v>53</v>
      </c>
      <c r="G184" s="137">
        <f>'ведом,24-26'!G91</f>
        <v>15000</v>
      </c>
      <c r="H184" s="137">
        <f>'ведом,24-26'!H91</f>
        <v>15000</v>
      </c>
      <c r="I184" s="137">
        <f>'ведом,24-26'!I91</f>
        <v>15000</v>
      </c>
    </row>
    <row r="185" spans="1:9" ht="47.25">
      <c r="A185" s="178" t="s">
        <v>251</v>
      </c>
      <c r="B185" s="159" t="s">
        <v>479</v>
      </c>
      <c r="C185" s="134" t="s">
        <v>449</v>
      </c>
      <c r="D185" s="134"/>
      <c r="E185" s="181"/>
      <c r="F185" s="134"/>
      <c r="G185" s="137">
        <f>G186</f>
        <v>10000</v>
      </c>
      <c r="H185" s="137">
        <f aca="true" t="shared" si="33" ref="H185:I188">H186</f>
        <v>10000</v>
      </c>
      <c r="I185" s="137">
        <f t="shared" si="33"/>
        <v>10000</v>
      </c>
    </row>
    <row r="186" spans="1:9" ht="15.75">
      <c r="A186" s="178" t="s">
        <v>252</v>
      </c>
      <c r="B186" s="159" t="s">
        <v>128</v>
      </c>
      <c r="C186" s="134" t="s">
        <v>449</v>
      </c>
      <c r="D186" s="134" t="s">
        <v>129</v>
      </c>
      <c r="E186" s="181"/>
      <c r="F186" s="134"/>
      <c r="G186" s="137">
        <f>G187</f>
        <v>10000</v>
      </c>
      <c r="H186" s="137">
        <f t="shared" si="33"/>
        <v>10000</v>
      </c>
      <c r="I186" s="137">
        <f t="shared" si="33"/>
        <v>10000</v>
      </c>
    </row>
    <row r="187" spans="1:9" ht="15.75">
      <c r="A187" s="178" t="s">
        <v>253</v>
      </c>
      <c r="B187" s="159" t="s">
        <v>130</v>
      </c>
      <c r="C187" s="134" t="s">
        <v>449</v>
      </c>
      <c r="D187" s="134" t="s">
        <v>106</v>
      </c>
      <c r="E187" s="181"/>
      <c r="F187" s="134"/>
      <c r="G187" s="137">
        <f>G188</f>
        <v>10000</v>
      </c>
      <c r="H187" s="137">
        <f t="shared" si="33"/>
        <v>10000</v>
      </c>
      <c r="I187" s="137">
        <f t="shared" si="33"/>
        <v>10000</v>
      </c>
    </row>
    <row r="188" spans="1:9" ht="15.75">
      <c r="A188" s="178" t="s">
        <v>20</v>
      </c>
      <c r="B188" s="159" t="s">
        <v>74</v>
      </c>
      <c r="C188" s="134" t="s">
        <v>449</v>
      </c>
      <c r="D188" s="134" t="s">
        <v>106</v>
      </c>
      <c r="E188" s="181"/>
      <c r="F188" s="134" t="s">
        <v>75</v>
      </c>
      <c r="G188" s="137">
        <f>G189</f>
        <v>10000</v>
      </c>
      <c r="H188" s="137">
        <f t="shared" si="33"/>
        <v>10000</v>
      </c>
      <c r="I188" s="137">
        <f t="shared" si="33"/>
        <v>10000</v>
      </c>
    </row>
    <row r="189" spans="1:9" ht="15.75">
      <c r="A189" s="178" t="s">
        <v>254</v>
      </c>
      <c r="B189" s="159" t="s">
        <v>26</v>
      </c>
      <c r="C189" s="134" t="s">
        <v>449</v>
      </c>
      <c r="D189" s="134" t="s">
        <v>106</v>
      </c>
      <c r="E189" s="181"/>
      <c r="F189" s="134" t="s">
        <v>78</v>
      </c>
      <c r="G189" s="137">
        <f>'ведом,24-26'!G213</f>
        <v>10000</v>
      </c>
      <c r="H189" s="137">
        <f>'ведом,24-26'!H213</f>
        <v>10000</v>
      </c>
      <c r="I189" s="137">
        <f>'ведом,24-26'!I213</f>
        <v>10000</v>
      </c>
    </row>
    <row r="190" spans="1:9" ht="63">
      <c r="A190" s="178" t="s">
        <v>255</v>
      </c>
      <c r="B190" s="159" t="s">
        <v>621</v>
      </c>
      <c r="C190" s="134" t="s">
        <v>622</v>
      </c>
      <c r="D190" s="134"/>
      <c r="E190" s="181"/>
      <c r="F190" s="134"/>
      <c r="G190" s="137">
        <f>G191</f>
        <v>2644316</v>
      </c>
      <c r="H190" s="137">
        <f aca="true" t="shared" si="34" ref="H190:I193">H191</f>
        <v>1674800</v>
      </c>
      <c r="I190" s="137">
        <f t="shared" si="34"/>
        <v>1674800</v>
      </c>
    </row>
    <row r="191" spans="1:9" ht="15.75">
      <c r="A191" s="178" t="s">
        <v>256</v>
      </c>
      <c r="B191" s="159" t="s">
        <v>128</v>
      </c>
      <c r="C191" s="134" t="s">
        <v>622</v>
      </c>
      <c r="D191" s="134" t="s">
        <v>129</v>
      </c>
      <c r="E191" s="181"/>
      <c r="F191" s="134"/>
      <c r="G191" s="137">
        <f>G192</f>
        <v>2644316</v>
      </c>
      <c r="H191" s="137">
        <f t="shared" si="34"/>
        <v>1674800</v>
      </c>
      <c r="I191" s="137">
        <f t="shared" si="34"/>
        <v>1674800</v>
      </c>
    </row>
    <row r="192" spans="1:9" ht="15.75">
      <c r="A192" s="178" t="s">
        <v>257</v>
      </c>
      <c r="B192" s="159" t="s">
        <v>130</v>
      </c>
      <c r="C192" s="134" t="s">
        <v>622</v>
      </c>
      <c r="D192" s="134" t="s">
        <v>106</v>
      </c>
      <c r="E192" s="181"/>
      <c r="F192" s="134"/>
      <c r="G192" s="137">
        <f>G193</f>
        <v>2644316</v>
      </c>
      <c r="H192" s="137">
        <f t="shared" si="34"/>
        <v>1674800</v>
      </c>
      <c r="I192" s="137">
        <f t="shared" si="34"/>
        <v>1674800</v>
      </c>
    </row>
    <row r="193" spans="1:9" ht="15.75">
      <c r="A193" s="178" t="s">
        <v>258</v>
      </c>
      <c r="B193" s="159" t="s">
        <v>58</v>
      </c>
      <c r="C193" s="134" t="s">
        <v>622</v>
      </c>
      <c r="D193" s="134" t="s">
        <v>106</v>
      </c>
      <c r="E193" s="181"/>
      <c r="F193" s="134" t="s">
        <v>59</v>
      </c>
      <c r="G193" s="137">
        <f>G194</f>
        <v>2644316</v>
      </c>
      <c r="H193" s="137">
        <f t="shared" si="34"/>
        <v>1674800</v>
      </c>
      <c r="I193" s="137">
        <f t="shared" si="34"/>
        <v>1674800</v>
      </c>
    </row>
    <row r="194" spans="1:9" ht="15.75">
      <c r="A194" s="178" t="s">
        <v>259</v>
      </c>
      <c r="B194" s="159" t="s">
        <v>35</v>
      </c>
      <c r="C194" s="134" t="s">
        <v>622</v>
      </c>
      <c r="D194" s="134" t="s">
        <v>106</v>
      </c>
      <c r="E194" s="181"/>
      <c r="F194" s="134" t="s">
        <v>61</v>
      </c>
      <c r="G194" s="137">
        <f>'ведом,24-26'!G120</f>
        <v>2644316</v>
      </c>
      <c r="H194" s="137">
        <f>'ведом,24-26'!H120</f>
        <v>1674800</v>
      </c>
      <c r="I194" s="137">
        <f>'ведом,24-26'!I120</f>
        <v>1674800</v>
      </c>
    </row>
    <row r="195" spans="1:9" ht="15.75">
      <c r="A195" s="178" t="s">
        <v>96</v>
      </c>
      <c r="B195" s="179" t="s">
        <v>457</v>
      </c>
      <c r="C195" s="155" t="s">
        <v>458</v>
      </c>
      <c r="D195" s="155"/>
      <c r="E195" s="180"/>
      <c r="F195" s="155"/>
      <c r="G195" s="156">
        <f>G196</f>
        <v>300000</v>
      </c>
      <c r="H195" s="156">
        <f aca="true" t="shared" si="35" ref="H195:I199">H196</f>
        <v>300000</v>
      </c>
      <c r="I195" s="156">
        <f t="shared" si="35"/>
        <v>300000</v>
      </c>
    </row>
    <row r="196" spans="1:9" ht="31.5">
      <c r="A196" s="178" t="s">
        <v>260</v>
      </c>
      <c r="B196" s="159" t="s">
        <v>480</v>
      </c>
      <c r="C196" s="134" t="s">
        <v>459</v>
      </c>
      <c r="D196" s="155"/>
      <c r="E196" s="180"/>
      <c r="F196" s="155"/>
      <c r="G196" s="137">
        <f>G197</f>
        <v>300000</v>
      </c>
      <c r="H196" s="137">
        <f t="shared" si="35"/>
        <v>300000</v>
      </c>
      <c r="I196" s="137">
        <f t="shared" si="35"/>
        <v>300000</v>
      </c>
    </row>
    <row r="197" spans="1:9" ht="15.75">
      <c r="A197" s="178" t="s">
        <v>261</v>
      </c>
      <c r="B197" s="159" t="s">
        <v>153</v>
      </c>
      <c r="C197" s="134" t="s">
        <v>459</v>
      </c>
      <c r="D197" s="134" t="s">
        <v>129</v>
      </c>
      <c r="E197" s="181"/>
      <c r="F197" s="134"/>
      <c r="G197" s="137">
        <f>G198</f>
        <v>300000</v>
      </c>
      <c r="H197" s="137">
        <f t="shared" si="35"/>
        <v>300000</v>
      </c>
      <c r="I197" s="137">
        <f t="shared" si="35"/>
        <v>300000</v>
      </c>
    </row>
    <row r="198" spans="1:9" ht="15.75">
      <c r="A198" s="178" t="s">
        <v>262</v>
      </c>
      <c r="B198" s="159" t="s">
        <v>154</v>
      </c>
      <c r="C198" s="134" t="s">
        <v>459</v>
      </c>
      <c r="D198" s="134" t="s">
        <v>106</v>
      </c>
      <c r="E198" s="181"/>
      <c r="F198" s="134"/>
      <c r="G198" s="137">
        <f>G199</f>
        <v>300000</v>
      </c>
      <c r="H198" s="137">
        <f t="shared" si="35"/>
        <v>300000</v>
      </c>
      <c r="I198" s="137">
        <f t="shared" si="35"/>
        <v>300000</v>
      </c>
    </row>
    <row r="199" spans="1:9" ht="15.75">
      <c r="A199" s="178" t="s">
        <v>263</v>
      </c>
      <c r="B199" s="159" t="s">
        <v>74</v>
      </c>
      <c r="C199" s="134" t="s">
        <v>459</v>
      </c>
      <c r="D199" s="134" t="s">
        <v>106</v>
      </c>
      <c r="E199" s="181"/>
      <c r="F199" s="134" t="s">
        <v>75</v>
      </c>
      <c r="G199" s="137">
        <f>G200</f>
        <v>300000</v>
      </c>
      <c r="H199" s="137">
        <f t="shared" si="35"/>
        <v>300000</v>
      </c>
      <c r="I199" s="137">
        <f t="shared" si="35"/>
        <v>300000</v>
      </c>
    </row>
    <row r="200" spans="1:9" ht="15.75">
      <c r="A200" s="178" t="s">
        <v>264</v>
      </c>
      <c r="B200" s="159" t="s">
        <v>26</v>
      </c>
      <c r="C200" s="134" t="s">
        <v>459</v>
      </c>
      <c r="D200" s="134" t="s">
        <v>106</v>
      </c>
      <c r="E200" s="181"/>
      <c r="F200" s="134" t="s">
        <v>78</v>
      </c>
      <c r="G200" s="137">
        <f>'ведом,24-26'!G217</f>
        <v>300000</v>
      </c>
      <c r="H200" s="137">
        <f>'ведом,24-26'!H217</f>
        <v>300000</v>
      </c>
      <c r="I200" s="137">
        <f>'ведом,24-26'!I217</f>
        <v>300000</v>
      </c>
    </row>
    <row r="201" spans="1:9" ht="15.75">
      <c r="A201" s="178" t="s">
        <v>265</v>
      </c>
      <c r="B201" s="179" t="s">
        <v>118</v>
      </c>
      <c r="C201" s="155" t="s">
        <v>145</v>
      </c>
      <c r="D201" s="155" t="s">
        <v>103</v>
      </c>
      <c r="E201" s="180">
        <v>10556090.52</v>
      </c>
      <c r="F201" s="155"/>
      <c r="G201" s="156">
        <f>G202+G218+G224+G243+G248+G253+G258+G263+G268+G273</f>
        <v>13471576.34</v>
      </c>
      <c r="H201" s="156">
        <f>H202+H218+H224+H243+H248+H253+H258+H263+H268+H273</f>
        <v>12819281.979999999</v>
      </c>
      <c r="I201" s="156">
        <f>I202+I218+I224+I243+I248+I253+I258+I263+I268+I273</f>
        <v>12819281.979999999</v>
      </c>
    </row>
    <row r="202" spans="1:9" ht="31.5">
      <c r="A202" s="178" t="s">
        <v>266</v>
      </c>
      <c r="B202" s="159" t="s">
        <v>115</v>
      </c>
      <c r="C202" s="134" t="s">
        <v>146</v>
      </c>
      <c r="D202" s="134" t="s">
        <v>103</v>
      </c>
      <c r="E202" s="181">
        <v>896145.88</v>
      </c>
      <c r="F202" s="134"/>
      <c r="G202" s="137">
        <f>G208+G213+G203</f>
        <v>2009211.65</v>
      </c>
      <c r="H202" s="137">
        <f>H208+H213</f>
        <v>1865934.45</v>
      </c>
      <c r="I202" s="137">
        <f>I208+I213</f>
        <v>1865934.45</v>
      </c>
    </row>
    <row r="203" spans="1:9" ht="47.25">
      <c r="A203" s="178" t="s">
        <v>267</v>
      </c>
      <c r="B203" s="159" t="s">
        <v>619</v>
      </c>
      <c r="C203" s="134" t="s">
        <v>617</v>
      </c>
      <c r="D203" s="134"/>
      <c r="E203" s="181"/>
      <c r="F203" s="134"/>
      <c r="G203" s="137">
        <f>G204</f>
        <v>63277.2</v>
      </c>
      <c r="H203" s="137">
        <f aca="true" t="shared" si="36" ref="H203:I206">H204</f>
        <v>0</v>
      </c>
      <c r="I203" s="137">
        <f t="shared" si="36"/>
        <v>0</v>
      </c>
    </row>
    <row r="204" spans="1:9" ht="47.25">
      <c r="A204" s="178" t="s">
        <v>268</v>
      </c>
      <c r="B204" s="159" t="s">
        <v>124</v>
      </c>
      <c r="C204" s="134" t="s">
        <v>617</v>
      </c>
      <c r="D204" s="134" t="s">
        <v>104</v>
      </c>
      <c r="E204" s="181"/>
      <c r="F204" s="134"/>
      <c r="G204" s="137">
        <f>G205</f>
        <v>63277.2</v>
      </c>
      <c r="H204" s="137">
        <f t="shared" si="36"/>
        <v>0</v>
      </c>
      <c r="I204" s="137">
        <f t="shared" si="36"/>
        <v>0</v>
      </c>
    </row>
    <row r="205" spans="1:9" ht="15.75">
      <c r="A205" s="178" t="s">
        <v>269</v>
      </c>
      <c r="B205" s="159" t="s">
        <v>125</v>
      </c>
      <c r="C205" s="134" t="s">
        <v>617</v>
      </c>
      <c r="D205" s="134" t="s">
        <v>109</v>
      </c>
      <c r="E205" s="181"/>
      <c r="F205" s="134"/>
      <c r="G205" s="137">
        <f>G206</f>
        <v>63277.2</v>
      </c>
      <c r="H205" s="137">
        <f t="shared" si="36"/>
        <v>0</v>
      </c>
      <c r="I205" s="137">
        <f t="shared" si="36"/>
        <v>0</v>
      </c>
    </row>
    <row r="206" spans="1:9" ht="15.75">
      <c r="A206" s="178" t="s">
        <v>270</v>
      </c>
      <c r="B206" s="159" t="s">
        <v>41</v>
      </c>
      <c r="C206" s="134" t="s">
        <v>617</v>
      </c>
      <c r="D206" s="134" t="s">
        <v>109</v>
      </c>
      <c r="E206" s="181">
        <v>896145.88</v>
      </c>
      <c r="F206" s="134" t="s">
        <v>42</v>
      </c>
      <c r="G206" s="137">
        <f>G207</f>
        <v>63277.2</v>
      </c>
      <c r="H206" s="137">
        <f t="shared" si="36"/>
        <v>0</v>
      </c>
      <c r="I206" s="137">
        <f t="shared" si="36"/>
        <v>0</v>
      </c>
    </row>
    <row r="207" spans="1:9" ht="31.5">
      <c r="A207" s="178" t="s">
        <v>271</v>
      </c>
      <c r="B207" s="159" t="s">
        <v>3</v>
      </c>
      <c r="C207" s="134" t="s">
        <v>617</v>
      </c>
      <c r="D207" s="134" t="s">
        <v>109</v>
      </c>
      <c r="E207" s="181">
        <v>9623944.64</v>
      </c>
      <c r="F207" s="134" t="s">
        <v>44</v>
      </c>
      <c r="G207" s="137">
        <f>'ведом,24-26'!G21</f>
        <v>63277.2</v>
      </c>
      <c r="H207" s="137">
        <v>0</v>
      </c>
      <c r="I207" s="137">
        <v>0</v>
      </c>
    </row>
    <row r="208" spans="1:9" ht="31.5">
      <c r="A208" s="178" t="s">
        <v>272</v>
      </c>
      <c r="B208" s="159" t="s">
        <v>115</v>
      </c>
      <c r="C208" s="134" t="s">
        <v>147</v>
      </c>
      <c r="D208" s="134" t="s">
        <v>103</v>
      </c>
      <c r="E208" s="181">
        <v>896145.88</v>
      </c>
      <c r="F208" s="134"/>
      <c r="G208" s="137">
        <f>G209</f>
        <v>1865934.45</v>
      </c>
      <c r="H208" s="137">
        <f aca="true" t="shared" si="37" ref="H208:I211">H209</f>
        <v>1865934.45</v>
      </c>
      <c r="I208" s="137">
        <f t="shared" si="37"/>
        <v>1865934.45</v>
      </c>
    </row>
    <row r="209" spans="1:9" ht="47.25">
      <c r="A209" s="178" t="s">
        <v>273</v>
      </c>
      <c r="B209" s="159" t="s">
        <v>124</v>
      </c>
      <c r="C209" s="134" t="s">
        <v>147</v>
      </c>
      <c r="D209" s="134" t="s">
        <v>104</v>
      </c>
      <c r="E209" s="181"/>
      <c r="F209" s="134"/>
      <c r="G209" s="137">
        <f>G210</f>
        <v>1865934.45</v>
      </c>
      <c r="H209" s="137">
        <f t="shared" si="37"/>
        <v>1865934.45</v>
      </c>
      <c r="I209" s="137">
        <f t="shared" si="37"/>
        <v>1865934.45</v>
      </c>
    </row>
    <row r="210" spans="1:9" ht="15.75">
      <c r="A210" s="178" t="s">
        <v>274</v>
      </c>
      <c r="B210" s="159" t="s">
        <v>125</v>
      </c>
      <c r="C210" s="134" t="s">
        <v>147</v>
      </c>
      <c r="D210" s="134" t="s">
        <v>109</v>
      </c>
      <c r="E210" s="181"/>
      <c r="F210" s="134"/>
      <c r="G210" s="137">
        <f>G211</f>
        <v>1865934.45</v>
      </c>
      <c r="H210" s="137">
        <f t="shared" si="37"/>
        <v>1865934.45</v>
      </c>
      <c r="I210" s="137">
        <f t="shared" si="37"/>
        <v>1865934.45</v>
      </c>
    </row>
    <row r="211" spans="1:9" ht="15.75">
      <c r="A211" s="178" t="s">
        <v>275</v>
      </c>
      <c r="B211" s="159" t="s">
        <v>41</v>
      </c>
      <c r="C211" s="134" t="s">
        <v>147</v>
      </c>
      <c r="D211" s="134" t="s">
        <v>109</v>
      </c>
      <c r="E211" s="181">
        <v>896145.88</v>
      </c>
      <c r="F211" s="134" t="s">
        <v>42</v>
      </c>
      <c r="G211" s="137">
        <f>G212</f>
        <v>1865934.45</v>
      </c>
      <c r="H211" s="137">
        <f t="shared" si="37"/>
        <v>1865934.45</v>
      </c>
      <c r="I211" s="137">
        <f t="shared" si="37"/>
        <v>1865934.45</v>
      </c>
    </row>
    <row r="212" spans="1:9" ht="31.5">
      <c r="A212" s="178" t="s">
        <v>276</v>
      </c>
      <c r="B212" s="159" t="s">
        <v>3</v>
      </c>
      <c r="C212" s="134" t="s">
        <v>147</v>
      </c>
      <c r="D212" s="134" t="s">
        <v>109</v>
      </c>
      <c r="E212" s="181">
        <v>9623944.64</v>
      </c>
      <c r="F212" s="134" t="s">
        <v>44</v>
      </c>
      <c r="G212" s="137">
        <f>'ведом,24-26'!G24</f>
        <v>1865934.45</v>
      </c>
      <c r="H212" s="137">
        <f>'ведом,24-26'!H24</f>
        <v>1865934.45</v>
      </c>
      <c r="I212" s="137">
        <f>'ведом,24-26'!I24</f>
        <v>1865934.45</v>
      </c>
    </row>
    <row r="213" spans="1:9" ht="47.25">
      <c r="A213" s="178" t="s">
        <v>129</v>
      </c>
      <c r="B213" s="159" t="s">
        <v>502</v>
      </c>
      <c r="C213" s="134" t="s">
        <v>503</v>
      </c>
      <c r="D213" s="134"/>
      <c r="E213" s="181"/>
      <c r="F213" s="134"/>
      <c r="G213" s="137">
        <f>G214</f>
        <v>80000</v>
      </c>
      <c r="H213" s="137">
        <f aca="true" t="shared" si="38" ref="H213:I216">H214</f>
        <v>0</v>
      </c>
      <c r="I213" s="137">
        <f t="shared" si="38"/>
        <v>0</v>
      </c>
    </row>
    <row r="214" spans="1:9" ht="47.25">
      <c r="A214" s="178" t="s">
        <v>277</v>
      </c>
      <c r="B214" s="159" t="s">
        <v>124</v>
      </c>
      <c r="C214" s="134" t="s">
        <v>503</v>
      </c>
      <c r="D214" s="134" t="s">
        <v>104</v>
      </c>
      <c r="E214" s="181"/>
      <c r="F214" s="134"/>
      <c r="G214" s="137">
        <f>G215</f>
        <v>80000</v>
      </c>
      <c r="H214" s="137">
        <f t="shared" si="38"/>
        <v>0</v>
      </c>
      <c r="I214" s="137">
        <f t="shared" si="38"/>
        <v>0</v>
      </c>
    </row>
    <row r="215" spans="1:9" ht="15.75">
      <c r="A215" s="178" t="s">
        <v>278</v>
      </c>
      <c r="B215" s="159" t="s">
        <v>125</v>
      </c>
      <c r="C215" s="134" t="s">
        <v>503</v>
      </c>
      <c r="D215" s="134" t="s">
        <v>109</v>
      </c>
      <c r="E215" s="181"/>
      <c r="F215" s="134"/>
      <c r="G215" s="137">
        <f>G216</f>
        <v>80000</v>
      </c>
      <c r="H215" s="137">
        <f t="shared" si="38"/>
        <v>0</v>
      </c>
      <c r="I215" s="137">
        <f t="shared" si="38"/>
        <v>0</v>
      </c>
    </row>
    <row r="216" spans="1:9" ht="15.75">
      <c r="A216" s="178" t="s">
        <v>279</v>
      </c>
      <c r="B216" s="159" t="s">
        <v>41</v>
      </c>
      <c r="C216" s="134" t="s">
        <v>503</v>
      </c>
      <c r="D216" s="134" t="s">
        <v>109</v>
      </c>
      <c r="E216" s="181">
        <v>896145.88</v>
      </c>
      <c r="F216" s="134" t="s">
        <v>42</v>
      </c>
      <c r="G216" s="137">
        <f>G217</f>
        <v>80000</v>
      </c>
      <c r="H216" s="137">
        <f t="shared" si="38"/>
        <v>0</v>
      </c>
      <c r="I216" s="137">
        <f t="shared" si="38"/>
        <v>0</v>
      </c>
    </row>
    <row r="217" spans="1:9" ht="31.5">
      <c r="A217" s="178" t="s">
        <v>280</v>
      </c>
      <c r="B217" s="159" t="s">
        <v>3</v>
      </c>
      <c r="C217" s="134" t="s">
        <v>503</v>
      </c>
      <c r="D217" s="134" t="s">
        <v>109</v>
      </c>
      <c r="E217" s="181">
        <v>9623944.64</v>
      </c>
      <c r="F217" s="134" t="s">
        <v>44</v>
      </c>
      <c r="G217" s="137">
        <f>'ведом,24-26'!G27</f>
        <v>80000</v>
      </c>
      <c r="H217" s="137">
        <f>'ведом,24-26'!H27</f>
        <v>0</v>
      </c>
      <c r="I217" s="137">
        <f>'ведом,24-26'!I27</f>
        <v>0</v>
      </c>
    </row>
    <row r="218" spans="1:9" ht="31.5">
      <c r="A218" s="178" t="s">
        <v>281</v>
      </c>
      <c r="B218" s="159" t="s">
        <v>119</v>
      </c>
      <c r="C218" s="134" t="s">
        <v>149</v>
      </c>
      <c r="D218" s="134" t="s">
        <v>103</v>
      </c>
      <c r="E218" s="181">
        <v>2197596.74</v>
      </c>
      <c r="F218" s="134"/>
      <c r="G218" s="137">
        <f>G219</f>
        <v>34200</v>
      </c>
      <c r="H218" s="137">
        <f aca="true" t="shared" si="39" ref="H218:I222">H219</f>
        <v>36000</v>
      </c>
      <c r="I218" s="137">
        <f t="shared" si="39"/>
        <v>36000</v>
      </c>
    </row>
    <row r="219" spans="1:9" ht="31.5">
      <c r="A219" s="178" t="s">
        <v>282</v>
      </c>
      <c r="B219" s="159" t="s">
        <v>119</v>
      </c>
      <c r="C219" s="134" t="s">
        <v>150</v>
      </c>
      <c r="D219" s="134" t="s">
        <v>103</v>
      </c>
      <c r="E219" s="181">
        <v>8087.52</v>
      </c>
      <c r="F219" s="134"/>
      <c r="G219" s="137">
        <f>G220</f>
        <v>34200</v>
      </c>
      <c r="H219" s="137">
        <f t="shared" si="39"/>
        <v>36000</v>
      </c>
      <c r="I219" s="137">
        <f t="shared" si="39"/>
        <v>36000</v>
      </c>
    </row>
    <row r="220" spans="1:9" ht="47.25">
      <c r="A220" s="178" t="s">
        <v>283</v>
      </c>
      <c r="B220" s="159" t="s">
        <v>124</v>
      </c>
      <c r="C220" s="134" t="s">
        <v>150</v>
      </c>
      <c r="D220" s="134" t="s">
        <v>104</v>
      </c>
      <c r="E220" s="181"/>
      <c r="F220" s="134"/>
      <c r="G220" s="137">
        <f>G221</f>
        <v>34200</v>
      </c>
      <c r="H220" s="137">
        <f t="shared" si="39"/>
        <v>36000</v>
      </c>
      <c r="I220" s="137">
        <f t="shared" si="39"/>
        <v>36000</v>
      </c>
    </row>
    <row r="221" spans="1:9" ht="15.75">
      <c r="A221" s="178" t="s">
        <v>284</v>
      </c>
      <c r="B221" s="159" t="s">
        <v>125</v>
      </c>
      <c r="C221" s="134" t="s">
        <v>150</v>
      </c>
      <c r="D221" s="134" t="s">
        <v>109</v>
      </c>
      <c r="E221" s="181">
        <v>49852.28</v>
      </c>
      <c r="F221" s="134"/>
      <c r="G221" s="137">
        <f>G222</f>
        <v>34200</v>
      </c>
      <c r="H221" s="137">
        <f t="shared" si="39"/>
        <v>36000</v>
      </c>
      <c r="I221" s="137">
        <f t="shared" si="39"/>
        <v>36000</v>
      </c>
    </row>
    <row r="222" spans="1:9" ht="15.75">
      <c r="A222" s="178" t="s">
        <v>285</v>
      </c>
      <c r="B222" s="159" t="s">
        <v>41</v>
      </c>
      <c r="C222" s="134" t="s">
        <v>150</v>
      </c>
      <c r="D222" s="134" t="s">
        <v>109</v>
      </c>
      <c r="E222" s="181">
        <v>228486</v>
      </c>
      <c r="F222" s="134" t="s">
        <v>42</v>
      </c>
      <c r="G222" s="137">
        <f>G223</f>
        <v>34200</v>
      </c>
      <c r="H222" s="137">
        <f t="shared" si="39"/>
        <v>36000</v>
      </c>
      <c r="I222" s="137">
        <f t="shared" si="39"/>
        <v>36000</v>
      </c>
    </row>
    <row r="223" spans="1:9" ht="31.5">
      <c r="A223" s="178" t="s">
        <v>286</v>
      </c>
      <c r="B223" s="159" t="s">
        <v>33</v>
      </c>
      <c r="C223" s="134" t="s">
        <v>150</v>
      </c>
      <c r="D223" s="134" t="s">
        <v>109</v>
      </c>
      <c r="E223" s="181">
        <v>228486</v>
      </c>
      <c r="F223" s="134" t="s">
        <v>45</v>
      </c>
      <c r="G223" s="137">
        <f>'ведом,24-26'!G33</f>
        <v>34200</v>
      </c>
      <c r="H223" s="137">
        <f>'ведом,24-26'!H33</f>
        <v>36000</v>
      </c>
      <c r="I223" s="137">
        <f>'ведом,24-26'!I33</f>
        <v>36000</v>
      </c>
    </row>
    <row r="224" spans="1:9" ht="31.5">
      <c r="A224" s="178" t="s">
        <v>287</v>
      </c>
      <c r="B224" s="159" t="s">
        <v>116</v>
      </c>
      <c r="C224" s="134" t="s">
        <v>152</v>
      </c>
      <c r="D224" s="134" t="s">
        <v>103</v>
      </c>
      <c r="E224" s="181">
        <v>866438.89</v>
      </c>
      <c r="F224" s="134"/>
      <c r="G224" s="137">
        <f>G231+G235+G239+G225</f>
        <v>9989984.36</v>
      </c>
      <c r="H224" s="137">
        <f>H231+H235+H239</f>
        <v>9536652.52</v>
      </c>
      <c r="I224" s="137">
        <f>I231+I235+I239</f>
        <v>9536652.52</v>
      </c>
    </row>
    <row r="225" spans="1:9" ht="47.25">
      <c r="A225" s="178" t="s">
        <v>288</v>
      </c>
      <c r="B225" s="159" t="s">
        <v>618</v>
      </c>
      <c r="C225" s="134" t="s">
        <v>620</v>
      </c>
      <c r="D225" s="134"/>
      <c r="E225" s="181"/>
      <c r="F225" s="134"/>
      <c r="G225" s="137">
        <f>G226</f>
        <v>601132.8</v>
      </c>
      <c r="H225" s="137">
        <f aca="true" t="shared" si="40" ref="H225:I228">H226</f>
        <v>0</v>
      </c>
      <c r="I225" s="137">
        <f t="shared" si="40"/>
        <v>0</v>
      </c>
    </row>
    <row r="226" spans="1:9" ht="47.25">
      <c r="A226" s="178" t="s">
        <v>289</v>
      </c>
      <c r="B226" s="159" t="s">
        <v>124</v>
      </c>
      <c r="C226" s="134" t="s">
        <v>620</v>
      </c>
      <c r="D226" s="134" t="s">
        <v>104</v>
      </c>
      <c r="E226" s="181">
        <v>866438.89</v>
      </c>
      <c r="F226" s="134"/>
      <c r="G226" s="137">
        <f>G227</f>
        <v>601132.8</v>
      </c>
      <c r="H226" s="137">
        <f t="shared" si="40"/>
        <v>0</v>
      </c>
      <c r="I226" s="137">
        <f t="shared" si="40"/>
        <v>0</v>
      </c>
    </row>
    <row r="227" spans="1:9" ht="15.75">
      <c r="A227" s="178" t="s">
        <v>290</v>
      </c>
      <c r="B227" s="159" t="s">
        <v>125</v>
      </c>
      <c r="C227" s="134" t="s">
        <v>620</v>
      </c>
      <c r="D227" s="134" t="s">
        <v>109</v>
      </c>
      <c r="E227" s="181">
        <v>248918</v>
      </c>
      <c r="F227" s="134"/>
      <c r="G227" s="137">
        <f>G228</f>
        <v>601132.8</v>
      </c>
      <c r="H227" s="137">
        <f t="shared" si="40"/>
        <v>0</v>
      </c>
      <c r="I227" s="137">
        <f t="shared" si="40"/>
        <v>0</v>
      </c>
    </row>
    <row r="228" spans="1:9" ht="15.75">
      <c r="A228" s="178" t="s">
        <v>291</v>
      </c>
      <c r="B228" s="159" t="s">
        <v>41</v>
      </c>
      <c r="C228" s="134" t="s">
        <v>620</v>
      </c>
      <c r="D228" s="134" t="s">
        <v>109</v>
      </c>
      <c r="E228" s="181">
        <v>43160</v>
      </c>
      <c r="F228" s="134" t="s">
        <v>42</v>
      </c>
      <c r="G228" s="137">
        <f>G229</f>
        <v>601132.8</v>
      </c>
      <c r="H228" s="137">
        <f t="shared" si="40"/>
        <v>0</v>
      </c>
      <c r="I228" s="137">
        <f t="shared" si="40"/>
        <v>0</v>
      </c>
    </row>
    <row r="229" spans="1:9" ht="31.5">
      <c r="A229" s="178" t="s">
        <v>292</v>
      </c>
      <c r="B229" s="159" t="s">
        <v>46</v>
      </c>
      <c r="C229" s="134" t="s">
        <v>620</v>
      </c>
      <c r="D229" s="134" t="s">
        <v>109</v>
      </c>
      <c r="E229" s="181">
        <v>40160</v>
      </c>
      <c r="F229" s="134" t="s">
        <v>47</v>
      </c>
      <c r="G229" s="137">
        <f>'ведом,24-26'!G39</f>
        <v>601132.8</v>
      </c>
      <c r="H229" s="137">
        <v>0</v>
      </c>
      <c r="I229" s="137">
        <v>0</v>
      </c>
    </row>
    <row r="230" spans="1:9" ht="31.5">
      <c r="A230" s="178" t="s">
        <v>293</v>
      </c>
      <c r="B230" s="159" t="s">
        <v>116</v>
      </c>
      <c r="C230" s="134" t="s">
        <v>152</v>
      </c>
      <c r="D230" s="134"/>
      <c r="E230" s="181"/>
      <c r="F230" s="134"/>
      <c r="G230" s="137">
        <f>G231</f>
        <v>8611924.04</v>
      </c>
      <c r="H230" s="137">
        <f>H231</f>
        <v>8758183.04</v>
      </c>
      <c r="I230" s="137">
        <f>I231</f>
        <v>8758183.04</v>
      </c>
    </row>
    <row r="231" spans="1:9" ht="47.25">
      <c r="A231" s="178" t="s">
        <v>294</v>
      </c>
      <c r="B231" s="159" t="s">
        <v>124</v>
      </c>
      <c r="C231" s="134" t="s">
        <v>152</v>
      </c>
      <c r="D231" s="134" t="s">
        <v>104</v>
      </c>
      <c r="E231" s="181">
        <v>866438.89</v>
      </c>
      <c r="F231" s="134"/>
      <c r="G231" s="137">
        <f>G232</f>
        <v>8611924.04</v>
      </c>
      <c r="H231" s="137">
        <f aca="true" t="shared" si="41" ref="H231:I233">H232</f>
        <v>8758183.04</v>
      </c>
      <c r="I231" s="137">
        <f t="shared" si="41"/>
        <v>8758183.04</v>
      </c>
    </row>
    <row r="232" spans="1:9" ht="15.75">
      <c r="A232" s="178" t="s">
        <v>295</v>
      </c>
      <c r="B232" s="159" t="s">
        <v>125</v>
      </c>
      <c r="C232" s="134" t="s">
        <v>152</v>
      </c>
      <c r="D232" s="134" t="s">
        <v>109</v>
      </c>
      <c r="E232" s="181">
        <v>248918</v>
      </c>
      <c r="F232" s="134"/>
      <c r="G232" s="137">
        <f>G233</f>
        <v>8611924.04</v>
      </c>
      <c r="H232" s="137">
        <f t="shared" si="41"/>
        <v>8758183.04</v>
      </c>
      <c r="I232" s="137">
        <f t="shared" si="41"/>
        <v>8758183.04</v>
      </c>
    </row>
    <row r="233" spans="1:9" ht="15.75">
      <c r="A233" s="178" t="s">
        <v>296</v>
      </c>
      <c r="B233" s="159" t="s">
        <v>41</v>
      </c>
      <c r="C233" s="134" t="s">
        <v>152</v>
      </c>
      <c r="D233" s="134" t="s">
        <v>109</v>
      </c>
      <c r="E233" s="181">
        <v>43160</v>
      </c>
      <c r="F233" s="134" t="s">
        <v>42</v>
      </c>
      <c r="G233" s="137">
        <f>G234</f>
        <v>8611924.04</v>
      </c>
      <c r="H233" s="137">
        <f t="shared" si="41"/>
        <v>8758183.04</v>
      </c>
      <c r="I233" s="137">
        <f t="shared" si="41"/>
        <v>8758183.04</v>
      </c>
    </row>
    <row r="234" spans="1:9" ht="31.5">
      <c r="A234" s="178" t="s">
        <v>297</v>
      </c>
      <c r="B234" s="159" t="s">
        <v>46</v>
      </c>
      <c r="C234" s="134" t="s">
        <v>152</v>
      </c>
      <c r="D234" s="134" t="s">
        <v>109</v>
      </c>
      <c r="E234" s="181">
        <v>40160</v>
      </c>
      <c r="F234" s="134" t="s">
        <v>47</v>
      </c>
      <c r="G234" s="137">
        <f>'ведом,24-26'!G42</f>
        <v>8611924.04</v>
      </c>
      <c r="H234" s="137">
        <f>'ведом,24-26'!H42</f>
        <v>8758183.04</v>
      </c>
      <c r="I234" s="137">
        <f>'ведом,24-26'!I42</f>
        <v>8758183.04</v>
      </c>
    </row>
    <row r="235" spans="1:9" ht="15.75">
      <c r="A235" s="178" t="s">
        <v>298</v>
      </c>
      <c r="B235" s="159" t="s">
        <v>153</v>
      </c>
      <c r="C235" s="134" t="s">
        <v>152</v>
      </c>
      <c r="D235" s="134" t="s">
        <v>129</v>
      </c>
      <c r="E235" s="181">
        <v>50000</v>
      </c>
      <c r="F235" s="134"/>
      <c r="G235" s="137">
        <f>G236</f>
        <v>765580.52</v>
      </c>
      <c r="H235" s="137">
        <f aca="true" t="shared" si="42" ref="H235:I237">H236</f>
        <v>767122.48</v>
      </c>
      <c r="I235" s="137">
        <f t="shared" si="42"/>
        <v>767122.48</v>
      </c>
    </row>
    <row r="236" spans="1:9" ht="15.75">
      <c r="A236" s="178" t="s">
        <v>299</v>
      </c>
      <c r="B236" s="159" t="s">
        <v>154</v>
      </c>
      <c r="C236" s="134" t="s">
        <v>152</v>
      </c>
      <c r="D236" s="134" t="s">
        <v>106</v>
      </c>
      <c r="E236" s="181">
        <v>50000</v>
      </c>
      <c r="F236" s="134"/>
      <c r="G236" s="137">
        <f>G237</f>
        <v>765580.52</v>
      </c>
      <c r="H236" s="137">
        <f t="shared" si="42"/>
        <v>767122.48</v>
      </c>
      <c r="I236" s="137">
        <f t="shared" si="42"/>
        <v>767122.48</v>
      </c>
    </row>
    <row r="237" spans="1:9" ht="15.75">
      <c r="A237" s="178" t="s">
        <v>300</v>
      </c>
      <c r="B237" s="159" t="s">
        <v>41</v>
      </c>
      <c r="C237" s="134" t="s">
        <v>152</v>
      </c>
      <c r="D237" s="134" t="s">
        <v>106</v>
      </c>
      <c r="E237" s="181">
        <v>100000</v>
      </c>
      <c r="F237" s="134" t="s">
        <v>42</v>
      </c>
      <c r="G237" s="137">
        <f>G238</f>
        <v>765580.52</v>
      </c>
      <c r="H237" s="137">
        <f t="shared" si="42"/>
        <v>767122.48</v>
      </c>
      <c r="I237" s="137">
        <f t="shared" si="42"/>
        <v>767122.48</v>
      </c>
    </row>
    <row r="238" spans="1:9" ht="31.5">
      <c r="A238" s="178" t="s">
        <v>301</v>
      </c>
      <c r="B238" s="159" t="s">
        <v>46</v>
      </c>
      <c r="C238" s="134" t="s">
        <v>152</v>
      </c>
      <c r="D238" s="134" t="s">
        <v>106</v>
      </c>
      <c r="E238" s="181"/>
      <c r="F238" s="134" t="s">
        <v>47</v>
      </c>
      <c r="G238" s="137">
        <f>'ведом,24-26'!G44</f>
        <v>765580.52</v>
      </c>
      <c r="H238" s="137">
        <f>'ведом,24-26'!H44</f>
        <v>767122.48</v>
      </c>
      <c r="I238" s="137">
        <f>'ведом,24-26'!I44</f>
        <v>767122.48</v>
      </c>
    </row>
    <row r="239" spans="1:9" ht="15.75">
      <c r="A239" s="178" t="s">
        <v>302</v>
      </c>
      <c r="B239" s="159" t="s">
        <v>131</v>
      </c>
      <c r="C239" s="134" t="s">
        <v>152</v>
      </c>
      <c r="D239" s="134" t="s">
        <v>132</v>
      </c>
      <c r="E239" s="181"/>
      <c r="F239" s="134"/>
      <c r="G239" s="137">
        <f>G240</f>
        <v>11347</v>
      </c>
      <c r="H239" s="137">
        <f aca="true" t="shared" si="43" ref="H239:I241">H240</f>
        <v>11347</v>
      </c>
      <c r="I239" s="137">
        <f t="shared" si="43"/>
        <v>11347</v>
      </c>
    </row>
    <row r="240" spans="1:9" ht="15.75">
      <c r="A240" s="178" t="s">
        <v>303</v>
      </c>
      <c r="B240" s="159" t="s">
        <v>133</v>
      </c>
      <c r="C240" s="134" t="s">
        <v>152</v>
      </c>
      <c r="D240" s="134" t="s">
        <v>134</v>
      </c>
      <c r="E240" s="181"/>
      <c r="F240" s="134"/>
      <c r="G240" s="137">
        <f>G241</f>
        <v>11347</v>
      </c>
      <c r="H240" s="137">
        <f t="shared" si="43"/>
        <v>11347</v>
      </c>
      <c r="I240" s="137">
        <f t="shared" si="43"/>
        <v>11347</v>
      </c>
    </row>
    <row r="241" spans="1:9" ht="15.75">
      <c r="A241" s="178" t="s">
        <v>304</v>
      </c>
      <c r="B241" s="159" t="s">
        <v>41</v>
      </c>
      <c r="C241" s="134" t="s">
        <v>152</v>
      </c>
      <c r="D241" s="134" t="s">
        <v>134</v>
      </c>
      <c r="E241" s="181">
        <v>90000</v>
      </c>
      <c r="F241" s="134" t="s">
        <v>42</v>
      </c>
      <c r="G241" s="137">
        <f>G242</f>
        <v>11347</v>
      </c>
      <c r="H241" s="137">
        <f t="shared" si="43"/>
        <v>11347</v>
      </c>
      <c r="I241" s="137">
        <f t="shared" si="43"/>
        <v>11347</v>
      </c>
    </row>
    <row r="242" spans="1:9" ht="31.5">
      <c r="A242" s="178" t="s">
        <v>305</v>
      </c>
      <c r="B242" s="159" t="s">
        <v>46</v>
      </c>
      <c r="C242" s="134" t="s">
        <v>152</v>
      </c>
      <c r="D242" s="134" t="s">
        <v>134</v>
      </c>
      <c r="E242" s="181">
        <v>36000</v>
      </c>
      <c r="F242" s="134" t="s">
        <v>47</v>
      </c>
      <c r="G242" s="137">
        <f>'ведом,24-26'!G46</f>
        <v>11347</v>
      </c>
      <c r="H242" s="137">
        <f>'ведом,24-26'!H46</f>
        <v>11347</v>
      </c>
      <c r="I242" s="137">
        <f>'ведом,24-26'!I46</f>
        <v>11347</v>
      </c>
    </row>
    <row r="243" spans="1:9" ht="47.25">
      <c r="A243" s="178" t="s">
        <v>105</v>
      </c>
      <c r="B243" s="159" t="s">
        <v>135</v>
      </c>
      <c r="C243" s="134" t="s">
        <v>155</v>
      </c>
      <c r="D243" s="134" t="s">
        <v>103</v>
      </c>
      <c r="E243" s="181"/>
      <c r="F243" s="134"/>
      <c r="G243" s="137">
        <f>G244</f>
        <v>440400</v>
      </c>
      <c r="H243" s="137">
        <f aca="true" t="shared" si="44" ref="H243:I246">H244</f>
        <v>400000</v>
      </c>
      <c r="I243" s="137">
        <f t="shared" si="44"/>
        <v>400000</v>
      </c>
    </row>
    <row r="244" spans="1:9" ht="47.25">
      <c r="A244" s="178" t="s">
        <v>306</v>
      </c>
      <c r="B244" s="159" t="s">
        <v>124</v>
      </c>
      <c r="C244" s="134" t="s">
        <v>155</v>
      </c>
      <c r="D244" s="134" t="s">
        <v>104</v>
      </c>
      <c r="E244" s="181"/>
      <c r="F244" s="134"/>
      <c r="G244" s="137">
        <f>G245</f>
        <v>440400</v>
      </c>
      <c r="H244" s="137">
        <f t="shared" si="44"/>
        <v>400000</v>
      </c>
      <c r="I244" s="137">
        <f t="shared" si="44"/>
        <v>400000</v>
      </c>
    </row>
    <row r="245" spans="1:9" ht="15.75">
      <c r="A245" s="178" t="s">
        <v>307</v>
      </c>
      <c r="B245" s="159" t="s">
        <v>125</v>
      </c>
      <c r="C245" s="134" t="s">
        <v>155</v>
      </c>
      <c r="D245" s="134" t="s">
        <v>109</v>
      </c>
      <c r="E245" s="181"/>
      <c r="F245" s="134"/>
      <c r="G245" s="137">
        <f>G246</f>
        <v>440400</v>
      </c>
      <c r="H245" s="137">
        <f t="shared" si="44"/>
        <v>400000</v>
      </c>
      <c r="I245" s="137">
        <f t="shared" si="44"/>
        <v>400000</v>
      </c>
    </row>
    <row r="246" spans="1:9" ht="15.75">
      <c r="A246" s="178" t="s">
        <v>308</v>
      </c>
      <c r="B246" s="159" t="s">
        <v>41</v>
      </c>
      <c r="C246" s="134" t="s">
        <v>155</v>
      </c>
      <c r="D246" s="134" t="s">
        <v>109</v>
      </c>
      <c r="E246" s="181"/>
      <c r="F246" s="134" t="s">
        <v>42</v>
      </c>
      <c r="G246" s="137">
        <f>G247</f>
        <v>440400</v>
      </c>
      <c r="H246" s="137">
        <f t="shared" si="44"/>
        <v>400000</v>
      </c>
      <c r="I246" s="137">
        <f t="shared" si="44"/>
        <v>400000</v>
      </c>
    </row>
    <row r="247" spans="1:9" ht="31.5">
      <c r="A247" s="178" t="s">
        <v>322</v>
      </c>
      <c r="B247" s="159" t="s">
        <v>46</v>
      </c>
      <c r="C247" s="134" t="s">
        <v>155</v>
      </c>
      <c r="D247" s="134" t="s">
        <v>109</v>
      </c>
      <c r="E247" s="181"/>
      <c r="F247" s="134" t="s">
        <v>47</v>
      </c>
      <c r="G247" s="137">
        <f>'ведом,24-26'!G49</f>
        <v>440400</v>
      </c>
      <c r="H247" s="137">
        <f>'ведом,24-26'!H49</f>
        <v>400000</v>
      </c>
      <c r="I247" s="137">
        <f>'ведом,24-26'!I49</f>
        <v>400000</v>
      </c>
    </row>
    <row r="248" spans="1:9" ht="47.25">
      <c r="A248" s="178" t="s">
        <v>323</v>
      </c>
      <c r="B248" s="159" t="s">
        <v>136</v>
      </c>
      <c r="C248" s="134" t="s">
        <v>156</v>
      </c>
      <c r="D248" s="134" t="s">
        <v>103</v>
      </c>
      <c r="E248" s="181"/>
      <c r="F248" s="134"/>
      <c r="G248" s="137">
        <f>G249</f>
        <v>304433.12</v>
      </c>
      <c r="H248" s="137">
        <f aca="true" t="shared" si="45" ref="H248:I251">H249</f>
        <v>304433.12</v>
      </c>
      <c r="I248" s="137">
        <f t="shared" si="45"/>
        <v>304433.12</v>
      </c>
    </row>
    <row r="249" spans="1:9" ht="47.25">
      <c r="A249" s="178" t="s">
        <v>324</v>
      </c>
      <c r="B249" s="159" t="s">
        <v>124</v>
      </c>
      <c r="C249" s="134" t="s">
        <v>156</v>
      </c>
      <c r="D249" s="134" t="s">
        <v>104</v>
      </c>
      <c r="E249" s="181"/>
      <c r="F249" s="134"/>
      <c r="G249" s="137">
        <f>G250</f>
        <v>304433.12</v>
      </c>
      <c r="H249" s="137">
        <f t="shared" si="45"/>
        <v>304433.12</v>
      </c>
      <c r="I249" s="137">
        <f t="shared" si="45"/>
        <v>304433.12</v>
      </c>
    </row>
    <row r="250" spans="1:9" ht="15.75">
      <c r="A250" s="178" t="s">
        <v>551</v>
      </c>
      <c r="B250" s="159" t="s">
        <v>125</v>
      </c>
      <c r="C250" s="134" t="s">
        <v>156</v>
      </c>
      <c r="D250" s="134" t="s">
        <v>109</v>
      </c>
      <c r="E250" s="181"/>
      <c r="F250" s="134"/>
      <c r="G250" s="137">
        <f>G251</f>
        <v>304433.12</v>
      </c>
      <c r="H250" s="137">
        <f t="shared" si="45"/>
        <v>304433.12</v>
      </c>
      <c r="I250" s="137">
        <f t="shared" si="45"/>
        <v>304433.12</v>
      </c>
    </row>
    <row r="251" spans="1:9" ht="15.75">
      <c r="A251" s="178" t="s">
        <v>552</v>
      </c>
      <c r="B251" s="159" t="s">
        <v>41</v>
      </c>
      <c r="C251" s="134" t="s">
        <v>156</v>
      </c>
      <c r="D251" s="134" t="s">
        <v>109</v>
      </c>
      <c r="E251" s="181"/>
      <c r="F251" s="134" t="s">
        <v>42</v>
      </c>
      <c r="G251" s="137">
        <f>G252</f>
        <v>304433.12</v>
      </c>
      <c r="H251" s="137">
        <f t="shared" si="45"/>
        <v>304433.12</v>
      </c>
      <c r="I251" s="137">
        <f t="shared" si="45"/>
        <v>304433.12</v>
      </c>
    </row>
    <row r="252" spans="1:9" ht="31.5">
      <c r="A252" s="178" t="s">
        <v>553</v>
      </c>
      <c r="B252" s="159" t="s">
        <v>46</v>
      </c>
      <c r="C252" s="134" t="s">
        <v>156</v>
      </c>
      <c r="D252" s="134" t="s">
        <v>109</v>
      </c>
      <c r="E252" s="181"/>
      <c r="F252" s="134" t="s">
        <v>47</v>
      </c>
      <c r="G252" s="137">
        <f>'ведом,24-26'!G52</f>
        <v>304433.12</v>
      </c>
      <c r="H252" s="137">
        <f>'ведом,24-26'!H52</f>
        <v>304433.12</v>
      </c>
      <c r="I252" s="137">
        <f>'ведом,24-26'!I52</f>
        <v>304433.12</v>
      </c>
    </row>
    <row r="253" spans="1:9" ht="31.5">
      <c r="A253" s="178" t="s">
        <v>106</v>
      </c>
      <c r="B253" s="159" t="s">
        <v>137</v>
      </c>
      <c r="C253" s="134" t="s">
        <v>157</v>
      </c>
      <c r="D253" s="134" t="s">
        <v>103</v>
      </c>
      <c r="E253" s="181"/>
      <c r="F253" s="134"/>
      <c r="G253" s="137">
        <f>G254</f>
        <v>237263.9</v>
      </c>
      <c r="H253" s="137">
        <f aca="true" t="shared" si="46" ref="H253:I256">H254</f>
        <v>203654.13</v>
      </c>
      <c r="I253" s="137">
        <f t="shared" si="46"/>
        <v>203654.13</v>
      </c>
    </row>
    <row r="254" spans="1:9" ht="15.75">
      <c r="A254" s="178" t="s">
        <v>554</v>
      </c>
      <c r="B254" s="159" t="s">
        <v>153</v>
      </c>
      <c r="C254" s="134" t="s">
        <v>157</v>
      </c>
      <c r="D254" s="134" t="s">
        <v>129</v>
      </c>
      <c r="E254" s="181"/>
      <c r="F254" s="134"/>
      <c r="G254" s="137">
        <f>G255</f>
        <v>237263.9</v>
      </c>
      <c r="H254" s="137">
        <f t="shared" si="46"/>
        <v>203654.13</v>
      </c>
      <c r="I254" s="137">
        <f t="shared" si="46"/>
        <v>203654.13</v>
      </c>
    </row>
    <row r="255" spans="1:9" ht="15.75">
      <c r="A255" s="178" t="s">
        <v>555</v>
      </c>
      <c r="B255" s="159" t="s">
        <v>154</v>
      </c>
      <c r="C255" s="134" t="s">
        <v>157</v>
      </c>
      <c r="D255" s="134" t="s">
        <v>106</v>
      </c>
      <c r="E255" s="181"/>
      <c r="F255" s="134"/>
      <c r="G255" s="137">
        <f>G256</f>
        <v>237263.9</v>
      </c>
      <c r="H255" s="137">
        <f t="shared" si="46"/>
        <v>203654.13</v>
      </c>
      <c r="I255" s="137">
        <f t="shared" si="46"/>
        <v>203654.13</v>
      </c>
    </row>
    <row r="256" spans="1:9" ht="15.75">
      <c r="A256" s="178" t="s">
        <v>334</v>
      </c>
      <c r="B256" s="159" t="s">
        <v>41</v>
      </c>
      <c r="C256" s="134" t="s">
        <v>157</v>
      </c>
      <c r="D256" s="134" t="s">
        <v>106</v>
      </c>
      <c r="E256" s="181"/>
      <c r="F256" s="134" t="s">
        <v>42</v>
      </c>
      <c r="G256" s="137">
        <f>G257</f>
        <v>237263.9</v>
      </c>
      <c r="H256" s="137">
        <f t="shared" si="46"/>
        <v>203654.13</v>
      </c>
      <c r="I256" s="137">
        <f t="shared" si="46"/>
        <v>203654.13</v>
      </c>
    </row>
    <row r="257" spans="1:9" ht="31.5">
      <c r="A257" s="178" t="s">
        <v>333</v>
      </c>
      <c r="B257" s="159" t="s">
        <v>46</v>
      </c>
      <c r="C257" s="134" t="s">
        <v>157</v>
      </c>
      <c r="D257" s="134" t="s">
        <v>106</v>
      </c>
      <c r="E257" s="181"/>
      <c r="F257" s="134" t="s">
        <v>47</v>
      </c>
      <c r="G257" s="137">
        <f>'ведом,24-26'!G55</f>
        <v>237263.9</v>
      </c>
      <c r="H257" s="137">
        <f>'ведом,24-26'!H55</f>
        <v>203654.13</v>
      </c>
      <c r="I257" s="137">
        <f>'ведом,24-26'!I55</f>
        <v>203654.13</v>
      </c>
    </row>
    <row r="258" spans="1:9" ht="31.5">
      <c r="A258" s="178" t="s">
        <v>492</v>
      </c>
      <c r="B258" s="159" t="s">
        <v>422</v>
      </c>
      <c r="C258" s="134" t="s">
        <v>421</v>
      </c>
      <c r="D258" s="134"/>
      <c r="E258" s="181"/>
      <c r="F258" s="134"/>
      <c r="G258" s="137">
        <f>G259</f>
        <v>24402.66</v>
      </c>
      <c r="H258" s="137">
        <f aca="true" t="shared" si="47" ref="H258:I261">H259</f>
        <v>23262.76</v>
      </c>
      <c r="I258" s="137">
        <f t="shared" si="47"/>
        <v>23262.76</v>
      </c>
    </row>
    <row r="259" spans="1:9" ht="15.75">
      <c r="A259" s="178" t="s">
        <v>493</v>
      </c>
      <c r="B259" s="159" t="s">
        <v>153</v>
      </c>
      <c r="C259" s="134" t="s">
        <v>421</v>
      </c>
      <c r="D259" s="134" t="s">
        <v>129</v>
      </c>
      <c r="E259" s="181"/>
      <c r="F259" s="134"/>
      <c r="G259" s="137">
        <f>G260</f>
        <v>24402.66</v>
      </c>
      <c r="H259" s="137">
        <f t="shared" si="47"/>
        <v>23262.76</v>
      </c>
      <c r="I259" s="137">
        <f t="shared" si="47"/>
        <v>23262.76</v>
      </c>
    </row>
    <row r="260" spans="1:9" ht="15.75">
      <c r="A260" s="178" t="s">
        <v>494</v>
      </c>
      <c r="B260" s="159" t="s">
        <v>154</v>
      </c>
      <c r="C260" s="134" t="s">
        <v>421</v>
      </c>
      <c r="D260" s="134" t="s">
        <v>106</v>
      </c>
      <c r="E260" s="181"/>
      <c r="F260" s="134"/>
      <c r="G260" s="137">
        <f>G261</f>
        <v>24402.66</v>
      </c>
      <c r="H260" s="137">
        <f t="shared" si="47"/>
        <v>23262.76</v>
      </c>
      <c r="I260" s="137">
        <f t="shared" si="47"/>
        <v>23262.76</v>
      </c>
    </row>
    <row r="261" spans="1:9" ht="15.75">
      <c r="A261" s="178" t="s">
        <v>495</v>
      </c>
      <c r="B261" s="159" t="s">
        <v>41</v>
      </c>
      <c r="C261" s="134" t="s">
        <v>421</v>
      </c>
      <c r="D261" s="134" t="s">
        <v>106</v>
      </c>
      <c r="E261" s="181"/>
      <c r="F261" s="134" t="s">
        <v>42</v>
      </c>
      <c r="G261" s="137">
        <f>G262</f>
        <v>24402.66</v>
      </c>
      <c r="H261" s="137">
        <f t="shared" si="47"/>
        <v>23262.76</v>
      </c>
      <c r="I261" s="137">
        <f t="shared" si="47"/>
        <v>23262.76</v>
      </c>
    </row>
    <row r="262" spans="1:9" ht="31.5">
      <c r="A262" s="178" t="s">
        <v>496</v>
      </c>
      <c r="B262" s="159" t="s">
        <v>46</v>
      </c>
      <c r="C262" s="134" t="s">
        <v>421</v>
      </c>
      <c r="D262" s="134" t="s">
        <v>106</v>
      </c>
      <c r="E262" s="181"/>
      <c r="F262" s="134" t="s">
        <v>47</v>
      </c>
      <c r="G262" s="137">
        <f>'ведом,24-26'!G58</f>
        <v>24402.66</v>
      </c>
      <c r="H262" s="137">
        <f>'ведом,24-26'!H58</f>
        <v>23262.76</v>
      </c>
      <c r="I262" s="137">
        <f>'ведом,24-26'!I58</f>
        <v>23262.76</v>
      </c>
    </row>
    <row r="263" spans="1:9" ht="31.5">
      <c r="A263" s="178" t="s">
        <v>107</v>
      </c>
      <c r="B263" s="159" t="s">
        <v>309</v>
      </c>
      <c r="C263" s="134" t="s">
        <v>310</v>
      </c>
      <c r="D263" s="134"/>
      <c r="E263" s="181"/>
      <c r="F263" s="134"/>
      <c r="G263" s="137">
        <f>G264</f>
        <v>160000</v>
      </c>
      <c r="H263" s="137">
        <f aca="true" t="shared" si="48" ref="H263:I266">H264</f>
        <v>200000</v>
      </c>
      <c r="I263" s="137">
        <f t="shared" si="48"/>
        <v>200000</v>
      </c>
    </row>
    <row r="264" spans="1:9" ht="15.75">
      <c r="A264" s="178" t="s">
        <v>559</v>
      </c>
      <c r="B264" s="159" t="s">
        <v>153</v>
      </c>
      <c r="C264" s="134" t="s">
        <v>310</v>
      </c>
      <c r="D264" s="134" t="s">
        <v>129</v>
      </c>
      <c r="E264" s="181"/>
      <c r="F264" s="134"/>
      <c r="G264" s="137">
        <f>G265</f>
        <v>160000</v>
      </c>
      <c r="H264" s="137">
        <f t="shared" si="48"/>
        <v>200000</v>
      </c>
      <c r="I264" s="137">
        <f t="shared" si="48"/>
        <v>200000</v>
      </c>
    </row>
    <row r="265" spans="1:9" ht="15.75">
      <c r="A265" s="178" t="s">
        <v>560</v>
      </c>
      <c r="B265" s="159" t="s">
        <v>154</v>
      </c>
      <c r="C265" s="134" t="s">
        <v>310</v>
      </c>
      <c r="D265" s="134" t="s">
        <v>106</v>
      </c>
      <c r="E265" s="181"/>
      <c r="F265" s="134"/>
      <c r="G265" s="137">
        <f>G266</f>
        <v>160000</v>
      </c>
      <c r="H265" s="137">
        <f t="shared" si="48"/>
        <v>200000</v>
      </c>
      <c r="I265" s="137">
        <f t="shared" si="48"/>
        <v>200000</v>
      </c>
    </row>
    <row r="266" spans="1:9" ht="15.75">
      <c r="A266" s="178" t="s">
        <v>587</v>
      </c>
      <c r="B266" s="159" t="s">
        <v>41</v>
      </c>
      <c r="C266" s="134" t="s">
        <v>310</v>
      </c>
      <c r="D266" s="134" t="s">
        <v>106</v>
      </c>
      <c r="E266" s="181"/>
      <c r="F266" s="134" t="s">
        <v>42</v>
      </c>
      <c r="G266" s="137">
        <f>G267</f>
        <v>160000</v>
      </c>
      <c r="H266" s="137">
        <f t="shared" si="48"/>
        <v>200000</v>
      </c>
      <c r="I266" s="137">
        <f t="shared" si="48"/>
        <v>200000</v>
      </c>
    </row>
    <row r="267" spans="1:9" ht="31.5">
      <c r="A267" s="178" t="s">
        <v>588</v>
      </c>
      <c r="B267" s="159" t="s">
        <v>46</v>
      </c>
      <c r="C267" s="134" t="s">
        <v>310</v>
      </c>
      <c r="D267" s="134" t="s">
        <v>106</v>
      </c>
      <c r="E267" s="181"/>
      <c r="F267" s="134" t="s">
        <v>47</v>
      </c>
      <c r="G267" s="137">
        <f>'ведом,24-26'!G61</f>
        <v>160000</v>
      </c>
      <c r="H267" s="137">
        <f>'ведом,24-26'!H61</f>
        <v>200000</v>
      </c>
      <c r="I267" s="137">
        <f>'ведом,24-26'!I61</f>
        <v>200000</v>
      </c>
    </row>
    <row r="268" spans="1:9" ht="15.75">
      <c r="A268" s="178" t="s">
        <v>589</v>
      </c>
      <c r="B268" s="159" t="s">
        <v>311</v>
      </c>
      <c r="C268" s="134" t="s">
        <v>312</v>
      </c>
      <c r="D268" s="134"/>
      <c r="E268" s="181"/>
      <c r="F268" s="134"/>
      <c r="G268" s="137">
        <f>G269</f>
        <v>173450.65</v>
      </c>
      <c r="H268" s="137">
        <f aca="true" t="shared" si="49" ref="H268:I271">H269</f>
        <v>162245</v>
      </c>
      <c r="I268" s="137">
        <f t="shared" si="49"/>
        <v>162245</v>
      </c>
    </row>
    <row r="269" spans="1:9" ht="15.75">
      <c r="A269" s="178" t="s">
        <v>590</v>
      </c>
      <c r="B269" s="159" t="s">
        <v>153</v>
      </c>
      <c r="C269" s="134" t="s">
        <v>312</v>
      </c>
      <c r="D269" s="134" t="s">
        <v>129</v>
      </c>
      <c r="E269" s="181"/>
      <c r="F269" s="134"/>
      <c r="G269" s="137">
        <f>G270</f>
        <v>173450.65</v>
      </c>
      <c r="H269" s="137">
        <f t="shared" si="49"/>
        <v>162245</v>
      </c>
      <c r="I269" s="137">
        <f t="shared" si="49"/>
        <v>162245</v>
      </c>
    </row>
    <row r="270" spans="1:9" ht="15.75">
      <c r="A270" s="178" t="s">
        <v>591</v>
      </c>
      <c r="B270" s="159" t="s">
        <v>154</v>
      </c>
      <c r="C270" s="134" t="s">
        <v>312</v>
      </c>
      <c r="D270" s="134" t="s">
        <v>106</v>
      </c>
      <c r="E270" s="181"/>
      <c r="F270" s="134"/>
      <c r="G270" s="137">
        <f>G271</f>
        <v>173450.65</v>
      </c>
      <c r="H270" s="137">
        <f t="shared" si="49"/>
        <v>162245</v>
      </c>
      <c r="I270" s="137">
        <f t="shared" si="49"/>
        <v>162245</v>
      </c>
    </row>
    <row r="271" spans="1:9" ht="15.75">
      <c r="A271" s="178" t="s">
        <v>632</v>
      </c>
      <c r="B271" s="159" t="s">
        <v>41</v>
      </c>
      <c r="C271" s="134" t="s">
        <v>312</v>
      </c>
      <c r="D271" s="134" t="s">
        <v>106</v>
      </c>
      <c r="E271" s="181"/>
      <c r="F271" s="134" t="s">
        <v>42</v>
      </c>
      <c r="G271" s="137">
        <f>G272</f>
        <v>173450.65</v>
      </c>
      <c r="H271" s="137">
        <f t="shared" si="49"/>
        <v>162245</v>
      </c>
      <c r="I271" s="137">
        <f t="shared" si="49"/>
        <v>162245</v>
      </c>
    </row>
    <row r="272" spans="1:9" ht="31.5">
      <c r="A272" s="178" t="s">
        <v>633</v>
      </c>
      <c r="B272" s="159" t="s">
        <v>46</v>
      </c>
      <c r="C272" s="134" t="s">
        <v>312</v>
      </c>
      <c r="D272" s="134" t="s">
        <v>106</v>
      </c>
      <c r="E272" s="181"/>
      <c r="F272" s="134" t="s">
        <v>47</v>
      </c>
      <c r="G272" s="137">
        <f>'ведом,24-26'!G64</f>
        <v>173450.65</v>
      </c>
      <c r="H272" s="137">
        <f>'ведом,24-26'!H64</f>
        <v>162245</v>
      </c>
      <c r="I272" s="137">
        <f>'ведом,24-26'!I64</f>
        <v>162245</v>
      </c>
    </row>
    <row r="273" spans="1:9" ht="47.25">
      <c r="A273" s="178" t="s">
        <v>108</v>
      </c>
      <c r="B273" s="159" t="s">
        <v>9</v>
      </c>
      <c r="C273" s="134" t="s">
        <v>161</v>
      </c>
      <c r="D273" s="134" t="s">
        <v>103</v>
      </c>
      <c r="E273" s="181"/>
      <c r="F273" s="134"/>
      <c r="G273" s="137">
        <f>G274+G278</f>
        <v>98230</v>
      </c>
      <c r="H273" s="137">
        <f>H274+H278</f>
        <v>87100</v>
      </c>
      <c r="I273" s="137">
        <f>I274+I278</f>
        <v>87100</v>
      </c>
    </row>
    <row r="274" spans="1:9" ht="47.25">
      <c r="A274" s="178" t="s">
        <v>634</v>
      </c>
      <c r="B274" s="159" t="s">
        <v>124</v>
      </c>
      <c r="C274" s="134" t="s">
        <v>161</v>
      </c>
      <c r="D274" s="134" t="s">
        <v>104</v>
      </c>
      <c r="E274" s="181"/>
      <c r="F274" s="134"/>
      <c r="G274" s="137">
        <f>G275</f>
        <v>72830</v>
      </c>
      <c r="H274" s="137">
        <f aca="true" t="shared" si="50" ref="H274:I276">H275</f>
        <v>61700</v>
      </c>
      <c r="I274" s="137">
        <f t="shared" si="50"/>
        <v>61700</v>
      </c>
    </row>
    <row r="275" spans="1:9" ht="15.75">
      <c r="A275" s="178" t="s">
        <v>635</v>
      </c>
      <c r="B275" s="159" t="s">
        <v>125</v>
      </c>
      <c r="C275" s="134" t="s">
        <v>161</v>
      </c>
      <c r="D275" s="134" t="s">
        <v>109</v>
      </c>
      <c r="E275" s="181"/>
      <c r="F275" s="134"/>
      <c r="G275" s="137">
        <f>G276</f>
        <v>72830</v>
      </c>
      <c r="H275" s="137">
        <f t="shared" si="50"/>
        <v>61700</v>
      </c>
      <c r="I275" s="137">
        <f t="shared" si="50"/>
        <v>61700</v>
      </c>
    </row>
    <row r="276" spans="1:9" ht="15.75">
      <c r="A276" s="178" t="s">
        <v>636</v>
      </c>
      <c r="B276" s="159" t="s">
        <v>41</v>
      </c>
      <c r="C276" s="134" t="s">
        <v>161</v>
      </c>
      <c r="D276" s="134" t="s">
        <v>109</v>
      </c>
      <c r="E276" s="181"/>
      <c r="F276" s="134" t="s">
        <v>42</v>
      </c>
      <c r="G276" s="137">
        <f>G277</f>
        <v>72830</v>
      </c>
      <c r="H276" s="137">
        <f t="shared" si="50"/>
        <v>61700</v>
      </c>
      <c r="I276" s="137">
        <f t="shared" si="50"/>
        <v>61700</v>
      </c>
    </row>
    <row r="277" spans="1:9" ht="15.75">
      <c r="A277" s="178" t="s">
        <v>637</v>
      </c>
      <c r="B277" s="159" t="s">
        <v>25</v>
      </c>
      <c r="C277" s="134" t="s">
        <v>161</v>
      </c>
      <c r="D277" s="134" t="s">
        <v>109</v>
      </c>
      <c r="E277" s="181"/>
      <c r="F277" s="134" t="s">
        <v>53</v>
      </c>
      <c r="G277" s="137">
        <f>'ведом,24-26'!G102</f>
        <v>72830</v>
      </c>
      <c r="H277" s="137">
        <f>'ведом,24-26'!H102</f>
        <v>61700</v>
      </c>
      <c r="I277" s="137">
        <f>'ведом,24-26'!I102</f>
        <v>61700</v>
      </c>
    </row>
    <row r="278" spans="1:9" ht="15.75">
      <c r="A278" s="178" t="s">
        <v>638</v>
      </c>
      <c r="B278" s="159" t="s">
        <v>153</v>
      </c>
      <c r="C278" s="134" t="s">
        <v>161</v>
      </c>
      <c r="D278" s="134" t="s">
        <v>129</v>
      </c>
      <c r="E278" s="181"/>
      <c r="F278" s="134"/>
      <c r="G278" s="137">
        <f>G279</f>
        <v>25400</v>
      </c>
      <c r="H278" s="137">
        <f aca="true" t="shared" si="51" ref="H278:I280">H279</f>
        <v>25400</v>
      </c>
      <c r="I278" s="137">
        <f t="shared" si="51"/>
        <v>25400</v>
      </c>
    </row>
    <row r="279" spans="1:9" ht="15.75">
      <c r="A279" s="178" t="s">
        <v>639</v>
      </c>
      <c r="B279" s="159" t="s">
        <v>154</v>
      </c>
      <c r="C279" s="134" t="s">
        <v>161</v>
      </c>
      <c r="D279" s="134" t="s">
        <v>106</v>
      </c>
      <c r="E279" s="181"/>
      <c r="F279" s="134"/>
      <c r="G279" s="137">
        <f>G280</f>
        <v>25400</v>
      </c>
      <c r="H279" s="137">
        <f t="shared" si="51"/>
        <v>25400</v>
      </c>
      <c r="I279" s="137">
        <f t="shared" si="51"/>
        <v>25400</v>
      </c>
    </row>
    <row r="280" spans="1:9" ht="15.75">
      <c r="A280" s="178" t="s">
        <v>640</v>
      </c>
      <c r="B280" s="159" t="s">
        <v>41</v>
      </c>
      <c r="C280" s="134" t="s">
        <v>161</v>
      </c>
      <c r="D280" s="134" t="s">
        <v>106</v>
      </c>
      <c r="E280" s="181"/>
      <c r="F280" s="134" t="s">
        <v>42</v>
      </c>
      <c r="G280" s="137">
        <f>G281</f>
        <v>25400</v>
      </c>
      <c r="H280" s="137">
        <f t="shared" si="51"/>
        <v>25400</v>
      </c>
      <c r="I280" s="137">
        <f t="shared" si="51"/>
        <v>25400</v>
      </c>
    </row>
    <row r="281" spans="1:9" ht="15.75">
      <c r="A281" s="178" t="s">
        <v>641</v>
      </c>
      <c r="B281" s="159" t="s">
        <v>25</v>
      </c>
      <c r="C281" s="134" t="s">
        <v>161</v>
      </c>
      <c r="D281" s="134" t="s">
        <v>106</v>
      </c>
      <c r="E281" s="181"/>
      <c r="F281" s="134" t="s">
        <v>53</v>
      </c>
      <c r="G281" s="137">
        <f>'ведом,24-26'!G104</f>
        <v>25400</v>
      </c>
      <c r="H281" s="137">
        <f>'ведом,24-26'!H104</f>
        <v>25400</v>
      </c>
      <c r="I281" s="137">
        <f>'ведом,24-26'!I104</f>
        <v>25400</v>
      </c>
    </row>
    <row r="282" spans="1:9" ht="15.75">
      <c r="A282" s="178" t="s">
        <v>642</v>
      </c>
      <c r="B282" s="179" t="s">
        <v>120</v>
      </c>
      <c r="C282" s="155" t="s">
        <v>158</v>
      </c>
      <c r="D282" s="155" t="s">
        <v>103</v>
      </c>
      <c r="E282" s="180"/>
      <c r="F282" s="155"/>
      <c r="G282" s="156">
        <f>G283+G294+G299+G288</f>
        <v>1597256</v>
      </c>
      <c r="H282" s="156">
        <f>H283+H294+H299</f>
        <v>987551</v>
      </c>
      <c r="I282" s="156">
        <f>I283+I294+I299</f>
        <v>987551</v>
      </c>
    </row>
    <row r="283" spans="1:9" ht="31.5">
      <c r="A283" s="178" t="s">
        <v>643</v>
      </c>
      <c r="B283" s="159" t="s">
        <v>0</v>
      </c>
      <c r="C283" s="134" t="s">
        <v>159</v>
      </c>
      <c r="D283" s="134" t="s">
        <v>103</v>
      </c>
      <c r="E283" s="181"/>
      <c r="F283" s="134"/>
      <c r="G283" s="137">
        <f>G284</f>
        <v>50000</v>
      </c>
      <c r="H283" s="137">
        <f aca="true" t="shared" si="52" ref="H283:I286">H284</f>
        <v>50000</v>
      </c>
      <c r="I283" s="137">
        <f t="shared" si="52"/>
        <v>50000</v>
      </c>
    </row>
    <row r="284" spans="1:9" ht="15.75">
      <c r="A284" s="178" t="s">
        <v>644</v>
      </c>
      <c r="B284" s="159" t="s">
        <v>131</v>
      </c>
      <c r="C284" s="134" t="s">
        <v>160</v>
      </c>
      <c r="D284" s="134" t="s">
        <v>132</v>
      </c>
      <c r="E284" s="181"/>
      <c r="F284" s="134"/>
      <c r="G284" s="137">
        <f>G285</f>
        <v>50000</v>
      </c>
      <c r="H284" s="137">
        <f t="shared" si="52"/>
        <v>50000</v>
      </c>
      <c r="I284" s="137">
        <f t="shared" si="52"/>
        <v>50000</v>
      </c>
    </row>
    <row r="285" spans="1:9" ht="15.75">
      <c r="A285" s="178" t="s">
        <v>645</v>
      </c>
      <c r="B285" s="159" t="s">
        <v>5</v>
      </c>
      <c r="C285" s="134" t="s">
        <v>160</v>
      </c>
      <c r="D285" s="134" t="s">
        <v>8</v>
      </c>
      <c r="E285" s="181"/>
      <c r="F285" s="134"/>
      <c r="G285" s="137">
        <f>G286</f>
        <v>50000</v>
      </c>
      <c r="H285" s="137">
        <f t="shared" si="52"/>
        <v>50000</v>
      </c>
      <c r="I285" s="137">
        <f t="shared" si="52"/>
        <v>50000</v>
      </c>
    </row>
    <row r="286" spans="1:9" ht="15.75">
      <c r="A286" s="178" t="s">
        <v>646</v>
      </c>
      <c r="B286" s="159" t="s">
        <v>41</v>
      </c>
      <c r="C286" s="134" t="s">
        <v>160</v>
      </c>
      <c r="D286" s="134" t="s">
        <v>8</v>
      </c>
      <c r="E286" s="181"/>
      <c r="F286" s="134" t="s">
        <v>42</v>
      </c>
      <c r="G286" s="137">
        <f>G287</f>
        <v>50000</v>
      </c>
      <c r="H286" s="137">
        <f t="shared" si="52"/>
        <v>50000</v>
      </c>
      <c r="I286" s="137">
        <f t="shared" si="52"/>
        <v>50000</v>
      </c>
    </row>
    <row r="287" spans="1:9" ht="15.75">
      <c r="A287" s="178" t="s">
        <v>647</v>
      </c>
      <c r="B287" s="159" t="s">
        <v>34</v>
      </c>
      <c r="C287" s="134" t="s">
        <v>160</v>
      </c>
      <c r="D287" s="134" t="s">
        <v>8</v>
      </c>
      <c r="E287" s="181"/>
      <c r="F287" s="134" t="s">
        <v>51</v>
      </c>
      <c r="G287" s="137">
        <f>'ведом,24-26'!G84</f>
        <v>50000</v>
      </c>
      <c r="H287" s="137">
        <f>'ведом,24-26'!H84</f>
        <v>50000</v>
      </c>
      <c r="I287" s="137">
        <f>'ведом,24-26'!I84</f>
        <v>50000</v>
      </c>
    </row>
    <row r="288" spans="1:9" ht="31.5">
      <c r="A288" s="178" t="s">
        <v>648</v>
      </c>
      <c r="B288" s="159" t="s">
        <v>580</v>
      </c>
      <c r="C288" s="134" t="s">
        <v>581</v>
      </c>
      <c r="D288" s="134"/>
      <c r="E288" s="181"/>
      <c r="F288" s="134"/>
      <c r="G288" s="137">
        <f>G289</f>
        <v>590000</v>
      </c>
      <c r="H288" s="137">
        <f aca="true" t="shared" si="53" ref="H288:I292">H289</f>
        <v>0</v>
      </c>
      <c r="I288" s="137">
        <f t="shared" si="53"/>
        <v>0</v>
      </c>
    </row>
    <row r="289" spans="1:9" ht="31.5">
      <c r="A289" s="178" t="s">
        <v>649</v>
      </c>
      <c r="B289" s="159" t="s">
        <v>580</v>
      </c>
      <c r="C289" s="134" t="s">
        <v>582</v>
      </c>
      <c r="D289" s="134"/>
      <c r="E289" s="181"/>
      <c r="F289" s="134"/>
      <c r="G289" s="137">
        <f>G290</f>
        <v>590000</v>
      </c>
      <c r="H289" s="137">
        <f t="shared" si="53"/>
        <v>0</v>
      </c>
      <c r="I289" s="137">
        <f t="shared" si="53"/>
        <v>0</v>
      </c>
    </row>
    <row r="290" spans="1:9" ht="15.75">
      <c r="A290" s="178" t="s">
        <v>650</v>
      </c>
      <c r="B290" s="159" t="s">
        <v>131</v>
      </c>
      <c r="C290" s="134" t="s">
        <v>582</v>
      </c>
      <c r="D290" s="134" t="s">
        <v>132</v>
      </c>
      <c r="E290" s="181"/>
      <c r="F290" s="134"/>
      <c r="G290" s="137">
        <f>G291</f>
        <v>590000</v>
      </c>
      <c r="H290" s="137">
        <f t="shared" si="53"/>
        <v>0</v>
      </c>
      <c r="I290" s="137">
        <f t="shared" si="53"/>
        <v>0</v>
      </c>
    </row>
    <row r="291" spans="1:9" ht="15.75">
      <c r="A291" s="178" t="s">
        <v>651</v>
      </c>
      <c r="B291" s="159" t="s">
        <v>583</v>
      </c>
      <c r="C291" s="134" t="s">
        <v>582</v>
      </c>
      <c r="D291" s="134" t="s">
        <v>584</v>
      </c>
      <c r="E291" s="181"/>
      <c r="F291" s="134"/>
      <c r="G291" s="137">
        <f>G292</f>
        <v>590000</v>
      </c>
      <c r="H291" s="137">
        <f t="shared" si="53"/>
        <v>0</v>
      </c>
      <c r="I291" s="137">
        <f t="shared" si="53"/>
        <v>0</v>
      </c>
    </row>
    <row r="292" spans="1:9" ht="15.75">
      <c r="A292" s="178" t="s">
        <v>652</v>
      </c>
      <c r="B292" s="159" t="s">
        <v>41</v>
      </c>
      <c r="C292" s="134" t="s">
        <v>582</v>
      </c>
      <c r="D292" s="134" t="s">
        <v>584</v>
      </c>
      <c r="E292" s="181"/>
      <c r="F292" s="134" t="s">
        <v>42</v>
      </c>
      <c r="G292" s="137">
        <f>G293</f>
        <v>590000</v>
      </c>
      <c r="H292" s="137">
        <f t="shared" si="53"/>
        <v>0</v>
      </c>
      <c r="I292" s="137">
        <f t="shared" si="53"/>
        <v>0</v>
      </c>
    </row>
    <row r="293" spans="1:9" ht="15.75">
      <c r="A293" s="178" t="s">
        <v>653</v>
      </c>
      <c r="B293" s="159" t="s">
        <v>578</v>
      </c>
      <c r="C293" s="134" t="s">
        <v>582</v>
      </c>
      <c r="D293" s="134" t="s">
        <v>584</v>
      </c>
      <c r="E293" s="181"/>
      <c r="F293" s="134" t="s">
        <v>579</v>
      </c>
      <c r="G293" s="137">
        <f>'ведом,24-26'!G78</f>
        <v>590000</v>
      </c>
      <c r="H293" s="137">
        <f>'ведом,24-26'!H78</f>
        <v>0</v>
      </c>
      <c r="I293" s="137">
        <f>'ведом,24-26'!I78</f>
        <v>0</v>
      </c>
    </row>
    <row r="294" spans="1:9" ht="15.75">
      <c r="A294" s="178" t="s">
        <v>654</v>
      </c>
      <c r="B294" s="159" t="s">
        <v>91</v>
      </c>
      <c r="C294" s="134" t="s">
        <v>165</v>
      </c>
      <c r="D294" s="134"/>
      <c r="E294" s="181"/>
      <c r="F294" s="134"/>
      <c r="G294" s="137">
        <f>G295</f>
        <v>626400</v>
      </c>
      <c r="H294" s="137">
        <f>H295</f>
        <v>626400</v>
      </c>
      <c r="I294" s="137">
        <f>I295</f>
        <v>626400</v>
      </c>
    </row>
    <row r="295" spans="1:9" ht="15.75">
      <c r="A295" s="178" t="s">
        <v>655</v>
      </c>
      <c r="B295" s="159" t="s">
        <v>138</v>
      </c>
      <c r="C295" s="134" t="s">
        <v>165</v>
      </c>
      <c r="D295" s="134" t="s">
        <v>139</v>
      </c>
      <c r="E295" s="181"/>
      <c r="F295" s="134"/>
      <c r="G295" s="137">
        <f>G296</f>
        <v>626400</v>
      </c>
      <c r="H295" s="137">
        <f aca="true" t="shared" si="54" ref="H295:I297">H296</f>
        <v>626400</v>
      </c>
      <c r="I295" s="137">
        <f t="shared" si="54"/>
        <v>626400</v>
      </c>
    </row>
    <row r="296" spans="1:9" ht="15.75">
      <c r="A296" s="178" t="s">
        <v>656</v>
      </c>
      <c r="B296" s="159" t="s">
        <v>140</v>
      </c>
      <c r="C296" s="134" t="s">
        <v>165</v>
      </c>
      <c r="D296" s="134" t="s">
        <v>141</v>
      </c>
      <c r="E296" s="181"/>
      <c r="F296" s="134"/>
      <c r="G296" s="137">
        <f>G297</f>
        <v>626400</v>
      </c>
      <c r="H296" s="137">
        <f t="shared" si="54"/>
        <v>626400</v>
      </c>
      <c r="I296" s="137">
        <f t="shared" si="54"/>
        <v>626400</v>
      </c>
    </row>
    <row r="297" spans="1:9" ht="15.75">
      <c r="A297" s="178" t="s">
        <v>657</v>
      </c>
      <c r="B297" s="159" t="s">
        <v>82</v>
      </c>
      <c r="C297" s="134" t="s">
        <v>165</v>
      </c>
      <c r="D297" s="134" t="s">
        <v>141</v>
      </c>
      <c r="E297" s="181"/>
      <c r="F297" s="134" t="s">
        <v>83</v>
      </c>
      <c r="G297" s="137">
        <f>G298</f>
        <v>626400</v>
      </c>
      <c r="H297" s="137">
        <f t="shared" si="54"/>
        <v>626400</v>
      </c>
      <c r="I297" s="137">
        <f t="shared" si="54"/>
        <v>626400</v>
      </c>
    </row>
    <row r="298" spans="1:9" ht="15.75">
      <c r="A298" s="178" t="s">
        <v>658</v>
      </c>
      <c r="B298" s="159" t="s">
        <v>24</v>
      </c>
      <c r="C298" s="134" t="s">
        <v>165</v>
      </c>
      <c r="D298" s="134" t="s">
        <v>141</v>
      </c>
      <c r="E298" s="181"/>
      <c r="F298" s="134" t="s">
        <v>84</v>
      </c>
      <c r="G298" s="137">
        <f>'ведом,24-26'!G258</f>
        <v>626400</v>
      </c>
      <c r="H298" s="137">
        <f>'ведом,24-26'!H258</f>
        <v>626400</v>
      </c>
      <c r="I298" s="137">
        <f>'ведом,24-26'!I258</f>
        <v>626400</v>
      </c>
    </row>
    <row r="299" spans="1:9" ht="15.75">
      <c r="A299" s="178" t="s">
        <v>659</v>
      </c>
      <c r="B299" s="153" t="s">
        <v>91</v>
      </c>
      <c r="C299" s="134" t="s">
        <v>164</v>
      </c>
      <c r="D299" s="134"/>
      <c r="E299" s="181"/>
      <c r="F299" s="134"/>
      <c r="G299" s="163">
        <f>G305+G300</f>
        <v>330856</v>
      </c>
      <c r="H299" s="163">
        <f>H305+H300</f>
        <v>311151</v>
      </c>
      <c r="I299" s="163">
        <f>I305+I300</f>
        <v>311151</v>
      </c>
    </row>
    <row r="300" spans="1:9" ht="141.75">
      <c r="A300" s="178" t="s">
        <v>660</v>
      </c>
      <c r="B300" s="153" t="s">
        <v>504</v>
      </c>
      <c r="C300" s="134" t="s">
        <v>505</v>
      </c>
      <c r="D300" s="134"/>
      <c r="E300" s="181"/>
      <c r="F300" s="134"/>
      <c r="G300" s="163">
        <f>G301</f>
        <v>327007</v>
      </c>
      <c r="H300" s="163">
        <f aca="true" t="shared" si="55" ref="H300:I303">H301</f>
        <v>307302</v>
      </c>
      <c r="I300" s="163">
        <f t="shared" si="55"/>
        <v>307302</v>
      </c>
    </row>
    <row r="301" spans="1:9" ht="15.75">
      <c r="A301" s="178" t="s">
        <v>661</v>
      </c>
      <c r="B301" s="153" t="s">
        <v>126</v>
      </c>
      <c r="C301" s="134" t="s">
        <v>505</v>
      </c>
      <c r="D301" s="134" t="s">
        <v>127</v>
      </c>
      <c r="E301" s="181"/>
      <c r="F301" s="134"/>
      <c r="G301" s="163">
        <f>G302</f>
        <v>327007</v>
      </c>
      <c r="H301" s="163">
        <f t="shared" si="55"/>
        <v>307302</v>
      </c>
      <c r="I301" s="163">
        <f t="shared" si="55"/>
        <v>307302</v>
      </c>
    </row>
    <row r="302" spans="1:9" ht="15.75">
      <c r="A302" s="178" t="s">
        <v>662</v>
      </c>
      <c r="B302" s="153" t="s">
        <v>113</v>
      </c>
      <c r="C302" s="134" t="s">
        <v>505</v>
      </c>
      <c r="D302" s="134" t="s">
        <v>4</v>
      </c>
      <c r="E302" s="181"/>
      <c r="F302" s="134"/>
      <c r="G302" s="163">
        <f>G303</f>
        <v>327007</v>
      </c>
      <c r="H302" s="163">
        <f t="shared" si="55"/>
        <v>307302</v>
      </c>
      <c r="I302" s="163">
        <f t="shared" si="55"/>
        <v>307302</v>
      </c>
    </row>
    <row r="303" spans="1:9" ht="15.75">
      <c r="A303" s="178" t="s">
        <v>663</v>
      </c>
      <c r="B303" s="153" t="s">
        <v>41</v>
      </c>
      <c r="C303" s="134" t="s">
        <v>505</v>
      </c>
      <c r="D303" s="134" t="s">
        <v>4</v>
      </c>
      <c r="E303" s="181"/>
      <c r="F303" s="134" t="s">
        <v>42</v>
      </c>
      <c r="G303" s="163">
        <f>G304</f>
        <v>327007</v>
      </c>
      <c r="H303" s="163">
        <f t="shared" si="55"/>
        <v>307302</v>
      </c>
      <c r="I303" s="163">
        <f t="shared" si="55"/>
        <v>307302</v>
      </c>
    </row>
    <row r="304" spans="1:9" ht="31.5">
      <c r="A304" s="178" t="s">
        <v>664</v>
      </c>
      <c r="B304" s="153" t="s">
        <v>46</v>
      </c>
      <c r="C304" s="134" t="s">
        <v>505</v>
      </c>
      <c r="D304" s="134" t="s">
        <v>4</v>
      </c>
      <c r="E304" s="181"/>
      <c r="F304" s="134" t="s">
        <v>47</v>
      </c>
      <c r="G304" s="163">
        <f>'ведом,24-26'!G69</f>
        <v>327007</v>
      </c>
      <c r="H304" s="163">
        <f>'ведом,24-26'!H69</f>
        <v>307302</v>
      </c>
      <c r="I304" s="163">
        <f>'ведом,24-26'!I69</f>
        <v>307302</v>
      </c>
    </row>
    <row r="305" spans="1:9" ht="47.25">
      <c r="A305" s="178" t="s">
        <v>665</v>
      </c>
      <c r="B305" s="153" t="s">
        <v>423</v>
      </c>
      <c r="C305" s="134" t="s">
        <v>424</v>
      </c>
      <c r="D305" s="134"/>
      <c r="E305" s="181"/>
      <c r="F305" s="134"/>
      <c r="G305" s="163">
        <f>G306</f>
        <v>3849</v>
      </c>
      <c r="H305" s="163">
        <f aca="true" t="shared" si="56" ref="H305:I308">H306</f>
        <v>3849</v>
      </c>
      <c r="I305" s="163">
        <f t="shared" si="56"/>
        <v>3849</v>
      </c>
    </row>
    <row r="306" spans="1:9" ht="15.75">
      <c r="A306" s="178" t="s">
        <v>666</v>
      </c>
      <c r="B306" s="159" t="s">
        <v>126</v>
      </c>
      <c r="C306" s="134" t="s">
        <v>424</v>
      </c>
      <c r="D306" s="134" t="s">
        <v>127</v>
      </c>
      <c r="E306" s="181"/>
      <c r="F306" s="134"/>
      <c r="G306" s="163">
        <f>G307</f>
        <v>3849</v>
      </c>
      <c r="H306" s="163">
        <f t="shared" si="56"/>
        <v>3849</v>
      </c>
      <c r="I306" s="163">
        <f t="shared" si="56"/>
        <v>3849</v>
      </c>
    </row>
    <row r="307" spans="1:9" ht="15.75">
      <c r="A307" s="178" t="s">
        <v>667</v>
      </c>
      <c r="B307" s="159" t="s">
        <v>113</v>
      </c>
      <c r="C307" s="134" t="s">
        <v>424</v>
      </c>
      <c r="D307" s="134" t="s">
        <v>4</v>
      </c>
      <c r="E307" s="181"/>
      <c r="F307" s="134"/>
      <c r="G307" s="163">
        <f>G308</f>
        <v>3849</v>
      </c>
      <c r="H307" s="163">
        <f t="shared" si="56"/>
        <v>3849</v>
      </c>
      <c r="I307" s="163">
        <f t="shared" si="56"/>
        <v>3849</v>
      </c>
    </row>
    <row r="308" spans="1:9" ht="15.75">
      <c r="A308" s="178" t="s">
        <v>668</v>
      </c>
      <c r="B308" s="159" t="s">
        <v>41</v>
      </c>
      <c r="C308" s="134" t="s">
        <v>424</v>
      </c>
      <c r="D308" s="134" t="s">
        <v>4</v>
      </c>
      <c r="E308" s="181"/>
      <c r="F308" s="134" t="s">
        <v>42</v>
      </c>
      <c r="G308" s="163">
        <f>G309</f>
        <v>3849</v>
      </c>
      <c r="H308" s="163">
        <f t="shared" si="56"/>
        <v>3849</v>
      </c>
      <c r="I308" s="163">
        <f t="shared" si="56"/>
        <v>3849</v>
      </c>
    </row>
    <row r="309" spans="1:9" ht="31.5">
      <c r="A309" s="178" t="s">
        <v>669</v>
      </c>
      <c r="B309" s="159" t="s">
        <v>46</v>
      </c>
      <c r="C309" s="134" t="s">
        <v>424</v>
      </c>
      <c r="D309" s="134" t="s">
        <v>4</v>
      </c>
      <c r="E309" s="181"/>
      <c r="F309" s="134" t="s">
        <v>47</v>
      </c>
      <c r="G309" s="163">
        <f>'ведом,24-26'!G72</f>
        <v>3849</v>
      </c>
      <c r="H309" s="141">
        <f>'ведом,24-26'!H72</f>
        <v>3849</v>
      </c>
      <c r="I309" s="141">
        <f>'ведом,24-26'!I72</f>
        <v>3849</v>
      </c>
    </row>
    <row r="310" spans="1:9" ht="15.75">
      <c r="A310" s="178" t="s">
        <v>670</v>
      </c>
      <c r="B310" s="182" t="s">
        <v>98</v>
      </c>
      <c r="C310" s="139"/>
      <c r="D310" s="183"/>
      <c r="E310" s="184"/>
      <c r="F310" s="185"/>
      <c r="G310" s="186"/>
      <c r="H310" s="164">
        <f>'ведом,24-26'!H270</f>
        <v>1000000</v>
      </c>
      <c r="I310" s="164">
        <f>'ведом,24-26'!I270</f>
        <v>2000000</v>
      </c>
    </row>
    <row r="311" spans="1:9" ht="15.75">
      <c r="A311" s="12"/>
      <c r="B311" s="187" t="s">
        <v>325</v>
      </c>
      <c r="C311" s="166"/>
      <c r="D311" s="188"/>
      <c r="E311" s="166"/>
      <c r="F311" s="189"/>
      <c r="G311" s="168">
        <f>G282+G201+G195+G149++G174+G81+G15+G128</f>
        <v>91237100.19999999</v>
      </c>
      <c r="H311" s="168">
        <f>H282+H201+H195+H149++H174+H81+H15+H128+H310</f>
        <v>49798757</v>
      </c>
      <c r="I311" s="168">
        <f>I282+I201+I195+I149++I174+I81+I15+I128+I310</f>
        <v>50052982</v>
      </c>
    </row>
    <row r="312" spans="4:9" ht="12.75">
      <c r="D312" s="46"/>
      <c r="G312" s="34"/>
      <c r="I312" s="46"/>
    </row>
    <row r="313" ht="12.75">
      <c r="G313" s="34"/>
    </row>
    <row r="315" spans="7:9" ht="12.75">
      <c r="G315" s="34"/>
      <c r="H315" s="34"/>
      <c r="I315" s="34"/>
    </row>
    <row r="317" spans="7:9" ht="12.75">
      <c r="G317" s="34"/>
      <c r="H317" s="34"/>
      <c r="I317" s="34"/>
    </row>
  </sheetData>
  <sheetProtection/>
  <autoFilter ref="A12:I311"/>
  <mergeCells count="1">
    <mergeCell ref="A9:I9"/>
  </mergeCells>
  <printOptions/>
  <pageMargins left="0.7874015748031497" right="0.7874015748031497" top="0.3937007874015748" bottom="0.3937007874015748" header="0.31496062992125984" footer="0.11811023622047245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Богучанская с/а-</dc:creator>
  <cp:keywords/>
  <dc:description/>
  <cp:lastModifiedBy>Glavbuh</cp:lastModifiedBy>
  <cp:lastPrinted>2024-03-03T17:44:42Z</cp:lastPrinted>
  <dcterms:created xsi:type="dcterms:W3CDTF">2002-04-24T08:29:09Z</dcterms:created>
  <dcterms:modified xsi:type="dcterms:W3CDTF">2024-03-03T17:44:46Z</dcterms:modified>
  <cp:category/>
  <cp:version/>
  <cp:contentType/>
  <cp:contentStatus/>
</cp:coreProperties>
</file>