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3"/>
  </bookViews>
  <sheets>
    <sheet name="Прил 1" sheetId="1" r:id="rId1"/>
    <sheet name="Прил 2" sheetId="2" r:id="rId2"/>
    <sheet name="Прил 3" sheetId="3" r:id="rId3"/>
    <sheet name="Прил 4" sheetId="4" r:id="rId4"/>
  </sheets>
  <definedNames>
    <definedName name="_xlnm._FilterDatabase" localSheetId="2" hidden="1">'Прил 3'!$A$1:$I$36</definedName>
    <definedName name="_xlnm._FilterDatabase" localSheetId="3" hidden="1">'Прил 4'!$A$1:$L$382</definedName>
  </definedNames>
  <calcPr fullCalcOnLoad="1"/>
</workbook>
</file>

<file path=xl/sharedStrings.xml><?xml version="1.0" encoding="utf-8"?>
<sst xmlns="http://schemas.openxmlformats.org/spreadsheetml/2006/main" count="2368" uniqueCount="449">
  <si>
    <t xml:space="preserve">Увеличение прочих остатков денежных средств бюджетов </t>
  </si>
  <si>
    <t>904 01 05 00 00 00 0000 000</t>
  </si>
  <si>
    <t>904 01 05 00 00 00 0000 500</t>
  </si>
  <si>
    <t>904 01 05 02 01 00 0000 510</t>
  </si>
  <si>
    <t>904 01 05 02 01 10 0000 510</t>
  </si>
  <si>
    <t>904 01 05 00 00 00 0000 600</t>
  </si>
  <si>
    <t>904 01 05 02 00 00 0000 600</t>
  </si>
  <si>
    <t>904 01 05 02 01 00 0000 610</t>
  </si>
  <si>
    <t>904 01 05 02 01 10 0000 610</t>
  </si>
  <si>
    <t>904 01 05 02 00 00 0000 500</t>
  </si>
  <si>
    <t>Наименование кода классификации доходов бюджета</t>
  </si>
  <si>
    <t>Исполнено</t>
  </si>
  <si>
    <t>1</t>
  </si>
  <si>
    <t>2</t>
  </si>
  <si>
    <t>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</si>
  <si>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</si>
  <si>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</si>
  <si>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</si>
  <si>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</si>
  <si>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</si>
  <si>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</si>
  <si>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Всего</t>
  </si>
  <si>
    <t>Код бюджетной классификации</t>
  </si>
  <si>
    <t>Уточненный план</t>
  </si>
  <si>
    <t>00</t>
  </si>
  <si>
    <t>НАЛОГОВЫЕ И НЕНАЛОГОВЫЕ ДОХОДЫ</t>
  </si>
  <si>
    <t>01</t>
  </si>
  <si>
    <t>02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</si>
  <si>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</si>
  <si>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</si>
  <si>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</si>
  <si>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</t>
  </si>
  <si>
    <t>Налог на имущество физических лиц</t>
  </si>
  <si>
    <t>07</t>
  </si>
  <si>
    <t>11</t>
  </si>
  <si>
    <t>05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</si>
  <si>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</si>
  <si>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</si>
  <si>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</si>
  <si>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Целевая статья</t>
  </si>
  <si>
    <t>Вид расходов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</si>
  <si>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</si>
  <si>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</si>
  <si>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</si>
  <si>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</si>
  <si>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</si>
  <si>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</si>
  <si>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</si>
  <si>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</si>
  <si>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</si>
  <si>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Дорожное хозяйство (дорожные фонды)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</si>
  <si>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</si>
  <si>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</si>
  <si>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</si>
  <si>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Благоустройство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</si>
  <si>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</si>
  <si>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</si>
  <si>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</si>
  <si>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</si>
  <si>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</si>
  <si>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</si>
  <si>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</si>
  <si>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Другие вопросы в области национальной экономики</t>
  </si>
  <si>
    <t>КУЛЬТУРА, КИНЕМАТОГРАФИЯ</t>
  </si>
  <si>
    <t>Социальное обеспечение и иные выплаты населению</t>
  </si>
  <si>
    <t>ФИЗИЧЕСКАЯ КУЛЬТУРА И СПОРТ</t>
  </si>
  <si>
    <t>Физическая культура</t>
  </si>
  <si>
    <t>НАЦИОНАЛЬНАЯ БЕЗОПАСНОСТЬ И ПРАВООХРАНИТЕЛЬНАЯ ДЕЯТЕЛЬНОСТЬ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</si>
  <si>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</si>
  <si>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</si>
  <si>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</si>
  <si>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Иные бюджетные ассигнования</t>
  </si>
  <si>
    <t>ЖИЛИЩНО-КОММУНАЛЬНОЕ ХОЗЯЙСТВО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</si>
  <si>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</si>
  <si>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</si>
  <si>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Уплата налогов, сборов и иных платежей</t>
  </si>
  <si>
    <t>ОБЩЕГОСУДАРСТВЕННЫЕ ВОПРОСЫ</t>
  </si>
  <si>
    <t>Расходы на выплаты персоналу государственных (муниципальных) органов</t>
  </si>
  <si>
    <t>Публичные нормативные социальные выплаты гражданам</t>
  </si>
  <si>
    <t>СОЦИАЛЬНАЯ ПОЛИТИКА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</si>
  <si>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</si>
  <si>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</si>
  <si>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13</t>
  </si>
  <si>
    <t>Премии и гранты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</si>
  <si>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</si>
  <si>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</si>
  <si>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</si>
  <si>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</si>
  <si>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ОБРАЗОВАНИЕ</t>
  </si>
  <si>
    <t>Приложение № 1</t>
  </si>
  <si>
    <t>Код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</si>
  <si>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дефицита бюджетов</t>
  </si>
  <si>
    <t>ИСТОЧНИКИ ВНУТРЕННЕГО ФИНАНСИРОВАНИЯ ДЕФИЦИТОВ 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</si>
  <si>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</si>
  <si>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</si>
  <si>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</si>
  <si>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</si>
  <si>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</si>
  <si>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</si>
  <si>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 решению Богучанского сельского</t>
  </si>
  <si>
    <t>руб.</t>
  </si>
  <si>
    <t>904 01 00 00 00 00 0000 000</t>
  </si>
  <si>
    <t>Приложение 2</t>
  </si>
  <si>
    <t>000 1 00 00 00 0 00 0 000 000</t>
  </si>
  <si>
    <t>000 1 01 00 00 0 00 0 000 000</t>
  </si>
  <si>
    <t>НАЛОГИ  НА  ПРИБЫЛЬ, ДОХОДЫ</t>
  </si>
  <si>
    <t>182 1 01 02 00 0 01 0 000 110</t>
  </si>
  <si>
    <t xml:space="preserve">Налог на доходы физических лиц </t>
  </si>
  <si>
    <t>182 1 01 02 01 0 01 0 000 110</t>
  </si>
  <si>
    <t>182 1 01 02 02 0 01 0 000 110</t>
  </si>
  <si>
    <t>182 1 01 02 03 0 01 0 000 110</t>
  </si>
  <si>
    <t>000 1 03 00 00 0 00 0 000 000</t>
  </si>
  <si>
    <t>100 1 03 02 00 0 01 0 000 110</t>
  </si>
  <si>
    <t>100 1 03 02 23 0 01 0 000 110</t>
  </si>
  <si>
    <t>100 1 03 02 24 0 01 0 000 110</t>
  </si>
  <si>
    <t>100 1 03 02 25 0 01 0 000 110</t>
  </si>
  <si>
    <t>100 1 03 02 26 0 01 0 000 110</t>
  </si>
  <si>
    <t>000 1 06 00 00 0 00 0 000 000</t>
  </si>
  <si>
    <t>НАЛОГИ  НА  ИМУЩЕСТВО</t>
  </si>
  <si>
    <t>182 1 06 01 00 0 00 0 000 110</t>
  </si>
  <si>
    <t>182 1 06 06 00 0 00 0 000 110</t>
  </si>
  <si>
    <t xml:space="preserve">Земельный налог </t>
  </si>
  <si>
    <t>182 1 06 06 03 0 00 0 000 110</t>
  </si>
  <si>
    <t>Земельный налог с организаций</t>
  </si>
  <si>
    <t>182 1 06 06 04 0 00 0 000 110</t>
  </si>
  <si>
    <t>Земельный налог с физических лиц</t>
  </si>
  <si>
    <t>000 1 11 00 00 0 00 0 000 000</t>
  </si>
  <si>
    <t xml:space="preserve">ДОХОДЫ  ОТ  ИСПОЛЬЗОВАНИЯ  ИМУЩЕСТВА,  НАХОДЯЩЕГОСЯ  В  ГОСУДАРСТВЕННОЙ  И  МУНИЦИПАЛЬНОЙ  СОБСТВЕННОСТИ  </t>
  </si>
  <si>
    <t>000 1 11 05 00 0 00 0 000 120</t>
  </si>
  <si>
    <t>000 1 16 00 00 0 00 0 000 000</t>
  </si>
  <si>
    <t>ШТРАФЫ,  САНКЦИИ,  ВОЗМЕЩЕНИЕ  УЩЕРБА</t>
  </si>
  <si>
    <t>000 2 00 00 00 0 00 0 000 000</t>
  </si>
  <si>
    <t xml:space="preserve">БЕЗВОЗМЕЗДНЫЕ ПОСТУПЛЕНИЯ  </t>
  </si>
  <si>
    <t>000 2 02 00 00 0 00 0 000 000</t>
  </si>
  <si>
    <t>Субвенции местным бюджетам на выполнение передаваемых полномочий субъектов Российской Федерации</t>
  </si>
  <si>
    <t xml:space="preserve">Прочие межбюджетные трансферты, передаваемые бюджетам </t>
  </si>
  <si>
    <t>ВСЕГО ДОХОДОВ</t>
  </si>
  <si>
    <t>182 1 06 01 03 0 10 0 000 110</t>
  </si>
  <si>
    <t>Земельный налог с организаций, обладающих земельным участком, расположенным в границах сельских поселений</t>
  </si>
  <si>
    <t>182 1 06 06 03 3 10 0 000 110</t>
  </si>
  <si>
    <t>182 1 06 06 04 3 10 0 000 110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</si>
  <si>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</si>
  <si>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000 1 16 02 00 0 02 0 000 140</t>
  </si>
  <si>
    <t>904 1 16 02 02 0 02 0 000 140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</si>
  <si>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</si>
  <si>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000 1 16 11 00 0 01 0 000 140</t>
  </si>
  <si>
    <t>Платежи, уплачиваемые в целях возмещения вреда</t>
  </si>
  <si>
    <t>000 1 16 11 06 0 01 0 000 140</t>
  </si>
  <si>
    <t>Платежи, уплачиваемые в целях возмещения вреда, причиняемого автомобильным дорогам</t>
  </si>
  <si>
    <t>904 1 16 11 06 4 01 0 000 140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</si>
  <si>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</si>
  <si>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000 2 02 10 00 0 00 0 000 150</t>
  </si>
  <si>
    <t>000 2 02 15 00 1 00 0 000 150</t>
  </si>
  <si>
    <t>904 2 02 15 00 1 10 0 000 150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</si>
  <si>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</si>
  <si>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000 2 02 30 00 0 00 0 000 150</t>
  </si>
  <si>
    <t>000 2 02 30 02 4 00 0 000 150</t>
  </si>
  <si>
    <t>904 2 02 30 02 4 10 0 000 150</t>
  </si>
  <si>
    <t>000 2 02 40 00 0 00 0 000 150</t>
  </si>
  <si>
    <t>000 2 02 49 99 9 00 0 000 150</t>
  </si>
  <si>
    <t>904 2 02 49 99 9 10 0 000 150</t>
  </si>
  <si>
    <t>Прочие межбюджетные трансферты, передаваемые бюджетам сельских поселений</t>
  </si>
  <si>
    <t>Приложение № 3</t>
  </si>
  <si>
    <t>Наименование показателя</t>
  </si>
  <si>
    <t>Раздел</t>
  </si>
  <si>
    <t>Подраздел</t>
  </si>
  <si>
    <t>Отклонение исполнения от уточненного плана, (+/-)</t>
  </si>
  <si>
    <t xml:space="preserve">Процент исполнения от уточненного плана </t>
  </si>
  <si>
    <t>1.0.0</t>
  </si>
  <si>
    <t>1.2.0</t>
  </si>
  <si>
    <t>1.2.1</t>
  </si>
  <si>
    <t>1.2.2</t>
  </si>
  <si>
    <t>1.2.9</t>
  </si>
  <si>
    <t>2.0.0</t>
  </si>
  <si>
    <t>2.4.0</t>
  </si>
  <si>
    <t>2.4.4</t>
  </si>
  <si>
    <t>3.0.0</t>
  </si>
  <si>
    <t>04</t>
  </si>
  <si>
    <t>3.5.0</t>
  </si>
  <si>
    <t>8.0.0</t>
  </si>
  <si>
    <t>8.5.0</t>
  </si>
  <si>
    <t>8.5.3</t>
  </si>
  <si>
    <t>8.7.0</t>
  </si>
  <si>
    <t>1.1.0</t>
  </si>
  <si>
    <t>1.1.1</t>
  </si>
  <si>
    <t>1.1.9</t>
  </si>
  <si>
    <t>2.4.3</t>
  </si>
  <si>
    <t>09</t>
  </si>
  <si>
    <t>08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</si>
  <si>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</si>
  <si>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8.1.0</t>
  </si>
  <si>
    <t>12</t>
  </si>
  <si>
    <t>Молодежная политика и оздоровление детей</t>
  </si>
  <si>
    <t>1.2.3</t>
  </si>
  <si>
    <t>3.1.0</t>
  </si>
  <si>
    <t>Непрограммные расходы на обеспечение деятельности органов местного самоуправления</t>
  </si>
  <si>
    <t>80.0.00.00000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</si>
  <si>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</si>
  <si>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80.1.00.00000</t>
  </si>
  <si>
    <t>80.1.00.60000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</si>
  <si>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</si>
  <si>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80.3.00.00000</t>
  </si>
  <si>
    <t>80.3.00.60000</t>
  </si>
  <si>
    <t>Отдельные мероприятия муниципальной программы</t>
  </si>
  <si>
    <t>Межбюджетные трансферты</t>
  </si>
  <si>
    <t>5.4.0</t>
  </si>
  <si>
    <t>5.0.0</t>
  </si>
  <si>
    <t>80.2.00.00000</t>
  </si>
  <si>
    <t>Обеспечение деятельности местных администраций в рамках непрограммных расходов органов местного самоуправления</t>
  </si>
  <si>
    <t>80.2.00.60000</t>
  </si>
  <si>
    <t>80.2.00.6Б000</t>
  </si>
  <si>
    <t>Руководство и управление в сфере установленных функций в рамках непрограммных расходов органов местного самоуправления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</si>
  <si>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</si>
  <si>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80.2.00.6Г000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</si>
  <si>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</si>
  <si>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80.2.00.6М000</t>
  </si>
  <si>
    <t>Оплата услуг регионального оператора по обращению с ТКО (твердые коммунальные отходы) в рамках непрограммных расходов органов местного самоуправления</t>
  </si>
  <si>
    <t>80.2.00.6Ф000</t>
  </si>
  <si>
    <t>Расходы на приобретение основных средств в рамках непрограммных расходов органов местного самоуправления</t>
  </si>
  <si>
    <t>80.2.00.6Э000</t>
  </si>
  <si>
    <t>Оплата за электроэнергию в рамках непрограммных расходов органов местного самоуправления</t>
  </si>
  <si>
    <t>Другие непрограммные расходы органов местного самоуправления</t>
  </si>
  <si>
    <t>90.0.00.00000</t>
  </si>
  <si>
    <t>Отдельные мероприятия в рамках непрограммных расходов органов местного самоуправления</t>
  </si>
  <si>
    <t>90.9.00.00000</t>
  </si>
  <si>
    <t>90.9.00.80000</t>
  </si>
  <si>
    <t>Исполнение судебных решений в рамках непрограммных расходов органов местного самоуправления</t>
  </si>
  <si>
    <t>90.9.00.80010</t>
  </si>
  <si>
    <t>Резервные фонды местных администраций в рамках непрограммных расходов органов местного самоуправления</t>
  </si>
  <si>
    <t>90.1.00.00000</t>
  </si>
  <si>
    <t>90.1.00.80000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</si>
  <si>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</si>
  <si>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80.2.00.75140</t>
  </si>
  <si>
    <t>80.2.00.67000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</si>
  <si>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</si>
  <si>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Обеспечение пожарной безопасности</t>
  </si>
  <si>
    <t>24.0.00.00000</t>
  </si>
  <si>
    <t>8.1.1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</si>
  <si>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</si>
  <si>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3.3.0</t>
  </si>
  <si>
    <t>Публичные нормативные выплаты гражданам несоциального характера</t>
  </si>
  <si>
    <t>Другие вопросы в области здравоохранения</t>
  </si>
  <si>
    <t>3.1.2</t>
  </si>
  <si>
    <t>Иные пенсии, социальные доплаты к пенсиям</t>
  </si>
  <si>
    <t>Приложение № 4</t>
  </si>
  <si>
    <t>Код ведомства</t>
  </si>
  <si>
    <t>АДМИНИСТРАЦИЯ БОГУЧАНСКОГО СЕЛЬСОВЕТА</t>
  </si>
  <si>
    <t>904</t>
  </si>
  <si>
    <t>11=9-10</t>
  </si>
  <si>
    <t>12=10/9</t>
  </si>
  <si>
    <t>ЗДРАВООХРАНЕНИЕ</t>
  </si>
  <si>
    <t>8=6-7</t>
  </si>
  <si>
    <t>9=7/6</t>
  </si>
  <si>
    <t>182 1 01 02 08 0 01 0 000 110</t>
  </si>
  <si>
    <t>Налог на доходы физических лиц в отношении доходов физических лиц, превышающих 5,0 млн рублей, в части, установленной для уплаты в федеральный бюджет</t>
  </si>
  <si>
    <t xml:space="preserve">000 1 11 05 07 0 00 0 000 120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</si>
  <si>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</si>
  <si>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904 1 11 05 07 5 10 0 000 120
</t>
  </si>
  <si>
    <t>Доходы от сдачи в аренду имущества, составляющего  казну сельских поселений (за исключением земельных участков)</t>
  </si>
  <si>
    <t>2.4.7</t>
  </si>
  <si>
    <t>Закупка энергетических ресурсов</t>
  </si>
  <si>
    <t>90.9.00.Ч0070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</si>
  <si>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</si>
  <si>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Субсидии бюджетам бюджетной системы Российской Федерации (межбюджетные субсидии)</t>
  </si>
  <si>
    <t>904 2 02 20 00 0 00 0 000 150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</si>
  <si>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</si>
  <si>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</si>
  <si>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</si>
  <si>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</si>
  <si>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000 1 14 00 00 0 00 0 000 000</t>
  </si>
  <si>
    <t>000 1 14 06 00 0 00 0 000 000</t>
  </si>
  <si>
    <t>904 1 14 06 02 0 00 0 000 430</t>
  </si>
  <si>
    <t>904 1 14 06 02 5 10 0 000 430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</si>
  <si>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</si>
  <si>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</si>
  <si>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</si>
  <si>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(поступление платежей от юридических лиц и индивидуальных предпринимателей)</t>
  </si>
  <si>
    <t>Инициативные платежи, зачисляемые в бюджеты сельских поселений (поступление платежей от физических лиц)</t>
  </si>
  <si>
    <t>000 1 17 00 00 0 00 0 000 000</t>
  </si>
  <si>
    <t>000 1 17 15 00 0 00 0 000 150</t>
  </si>
  <si>
    <t>904 1 17 15 03 0 10 0 000 150</t>
  </si>
  <si>
    <t>904 1 17 15 03 0 10 0 001 150</t>
  </si>
  <si>
    <t>904 1 17 15 03 0 10 0 002 150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</si>
  <si>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</si>
  <si>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</si>
  <si>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904 2 02 20 29 9 00 0 000 150</t>
  </si>
  <si>
    <t>904 2 02 20 29 9 10 0 000 150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</si>
  <si>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</si>
  <si>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</si>
  <si>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</si>
  <si>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</si>
  <si>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904 2 18 00 00 0 00 0 000 150 </t>
  </si>
  <si>
    <t xml:space="preserve">904 2 18 00 00 0 10 0 000 150 </t>
  </si>
  <si>
    <t xml:space="preserve">904 2 18 60 01 0 10 0 000 150 </t>
  </si>
  <si>
    <t>80.1.00.27242</t>
  </si>
  <si>
    <t>80.2.00.27242</t>
  </si>
  <si>
    <t>На частичную компенсацию расходов на повышение ( на увеличение (индексацию))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</si>
  <si>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90.9.00.Ч0010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</si>
  <si>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</si>
  <si>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Муниципальная программа "Комплексное развитие территории Богучанского сельсовета"</t>
  </si>
  <si>
    <t>24.9.00.00000</t>
  </si>
  <si>
    <t>Отдельное мероприятие 5 "Предупреждение возникновения чрезвычайных ситуаций и ликвидация их последствий"</t>
  </si>
  <si>
    <t>Профилактика терроризма и экстремизма в рамках отдельного мероприятия 5 "Предупреждение возникновения чрезвычайных ситуаций и ликвидация их последствий" муниципальной программы "Комплексное развитие территории Богучанского сельсовета"</t>
  </si>
  <si>
    <t>24.9.00.Д0390</t>
  </si>
  <si>
    <t>Отдельное мероприятие 3 "Жилищно-коммунальное хозяйство и повышение энергетической эффективности"</t>
  </si>
  <si>
    <t>Реализация полномочий в области приватизации и управления муниципальной собственностью в рамках отдельного мероприятия 3 "Жилищно-коммунальное хозяйство и повышение энергетической эффективности" муниципальной программы "Комплексное развитие территории Богучанского сельсовета"</t>
  </si>
  <si>
    <t>24.9.00.S4120</t>
  </si>
  <si>
    <t>Расходы на обеспечение первичных мер пожарной безопасности в рамках отдельного мероприятия 5 "Предупреждение возникновения чрезвычайных ситуаций и ликвидация их последствий" муниципальной программы "Комплексное развитие территории Богучанского сельсовета"</t>
  </si>
  <si>
    <t>Обеспечение первичных мер пожарной безопасности в рамках отдельного мероприятия 5 "Предупреждение возникновения чрезвычайных ситуаций и ликвидация их последствий" муниципальной программы "Комплексное развитие территории Богучанского сельсовета"</t>
  </si>
  <si>
    <t>24.9.00.77450</t>
  </si>
  <si>
    <t>Отдельное мероприятие 1 "Дорожное хозяйство"</t>
  </si>
  <si>
    <t>Расходы на содержание автомобильных дорог общего пользования местного значения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</si>
  <si>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Содержание автомобильных дорог общего пользования местного значения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</si>
  <si>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Ремонт автомобильных дорог общего пользования местного значения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</si>
  <si>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Обеспечение безопасности дорожного движения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</si>
  <si>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Расходы на приобретение основных средств для обеспечения безопасности дорожного движения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</si>
  <si>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24.9.00.80500</t>
  </si>
  <si>
    <t>24.9.00.80510</t>
  </si>
  <si>
    <t>24.9.00.80520</t>
  </si>
  <si>
    <t>24.9.00.80300</t>
  </si>
  <si>
    <t>24.9.00.80100</t>
  </si>
  <si>
    <t>24.9.00.80110</t>
  </si>
  <si>
    <t>24.9.00.80120</t>
  </si>
  <si>
    <t>24.9.00.80130</t>
  </si>
  <si>
    <t>24.9.00.8Ф130</t>
  </si>
  <si>
    <t>24.9.00.8Э130</t>
  </si>
  <si>
    <t>Оплата за электроэнергию светофорных объектов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</si>
  <si>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24.9.00.S5090</t>
  </si>
  <si>
    <t>24.9.00.Ч0030</t>
  </si>
  <si>
    <t>Расходы на капитальный ремонт и ремонт автомобильных дорог общего пользования местного значения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</si>
  <si>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24.9.00.Ж0190</t>
  </si>
  <si>
    <t>Мероприятия по землеустройству и землепользованию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</si>
  <si>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24.9.00.80200</t>
  </si>
  <si>
    <t>24.9.00.Ж0290</t>
  </si>
  <si>
    <t>Отдельное мероприятие 2 "Благоустройство территории"</t>
  </si>
  <si>
    <t>Мероприятия по землеустройству и землепользованию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</si>
  <si>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24.9.00.80310</t>
  </si>
  <si>
    <t>Содержание и ремонт муниципального жилищного фонда в рамках отдельного мероприятия 3 "Жилищно-коммунальное хозяйство и повышение энергетической эффективности" муниципальной программы "Комплексное развитие территории Богучанского сельсовета"</t>
  </si>
  <si>
    <t>24.9.00.80320</t>
  </si>
  <si>
    <t>Взносы на капитальный ремонт общего имущества МКД за муниципальные жилые помещения в рамках отдельного мероприятия 3 "Жилищно-коммунальное хозяйство и повышение энергетической эффективности" муниципальной программы "Комплексное развитие территории Богучанского сельсовета"</t>
  </si>
  <si>
    <t>24.9.00.80390</t>
  </si>
  <si>
    <t>Иные направления расходования средств на обеспечение выполнения функций органов местного самоуправления в области жилищно-коммунального хозяйства в рамках отдельного мероприятия 3 "Жилищно-коммунальное хозяйство и повышение энергетической эффективности" муниципальной программы "Комплексное развитие территории Богучанского сельсовета"</t>
  </si>
  <si>
    <t>24.9.00.S5710</t>
  </si>
  <si>
    <t>Иные межбюджетные трансферты бюджету Богучанского района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отдельного мероприятия 3 "Жилищно-коммунальное хозяйство и повышение энергетической эффективности" муниципальной программы "Комплексное развитие территории Богучанского сельсовета"</t>
  </si>
  <si>
    <t>24.9.00.Ш0340</t>
  </si>
  <si>
    <t>Субсидии на возмещение специализированным службам по вопросам похоронного дела затрат по оказанию услуг по погребению тел умерших и погибших граждан, сведения о супруге и близких родственников которых отсутствуют, а также одиноких граждан, лиц без определенного места жительства, трупов, обнаруженных в общественных местах на территории муниципального образования Богучанский сельсовет в рамках отдельного мероприятия 3 "Жилищно-коммунальное хозяйство и повышение энергетической эффективности" муниципальной программы "Комплексное развитие территории Богучанского сельсовета"</t>
  </si>
  <si>
    <t>За содействие развитию налогового потенциала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</si>
  <si>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Содержание и обустройство мест захоронения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</si>
  <si>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24.9.00.80210</t>
  </si>
  <si>
    <t>24.9.00.80230</t>
  </si>
  <si>
    <t>Содержание и обустройство объектов благоустройства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</si>
  <si>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Иные направления расходования средств по благоустройству и содержанию территории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</si>
  <si>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24.9.00.80290</t>
  </si>
  <si>
    <t>24.9.00.80530</t>
  </si>
  <si>
    <t>Обеспечение безопасности людей на водных объектах в рамках отдельного мероприятия 5 "Предупреждение возникновения чрезвычайных ситуаций и ликвидация их последствий" муниципальной программы "Комплексное развитие территории Богучанского сельсовета"</t>
  </si>
  <si>
    <t>24.9.00.80600</t>
  </si>
  <si>
    <t>24.9.00.80610</t>
  </si>
  <si>
    <t>Отдельное мероприятие 6 "Поддержка местных инициатив"</t>
  </si>
  <si>
    <t>Реализация инициативных проектов в рамках отдельного мероприятия 6 "Поддержка местных инициатив" муниципальной программы "Комплексное развитие территории Богучанского сельсовета"</t>
  </si>
  <si>
    <t>24.9.00.8М210</t>
  </si>
  <si>
    <t>Оплата услуг регионального оператора по обращению с ТКО с мест захоронений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</si>
  <si>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24.9.00.8Ф230</t>
  </si>
  <si>
    <t>Расходы на приобретение основных средств для содержания и обустройства объектов благоустройства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</si>
  <si>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24.9.00.8Э220</t>
  </si>
  <si>
    <t>Оплата за электроэнергию сети уличного освещения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</si>
  <si>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24.9.00.S6410</t>
  </si>
  <si>
    <t>Расходы на реализацию мероприятий по поддержке местных инициатив в рамках отдельного мероприятия 6 "Поддержка местных инициатив" муниципальной программы "Комплексное развитие территории Богучанского сельсовета"</t>
  </si>
  <si>
    <t>24.9.00.Ч0050</t>
  </si>
  <si>
    <t>Мероприятия по трудовому воспитанию несовершеннолетних за счет средств районного бюджета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</si>
  <si>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24.9.00.80240</t>
  </si>
  <si>
    <t>Организация временного трудоустройства несовершеннолетних граждан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</si>
  <si>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Отдельное мероприятие 4 "Культура, физическая культура и спорт"</t>
  </si>
  <si>
    <t>24.9.00.80400</t>
  </si>
  <si>
    <t>24.9.00.80410</t>
  </si>
  <si>
    <t>Организация и проведение культурно-досуговых мероприятий в рамках отдельного мероприятия 4 "Культура, физическая культура и спорт" муниципальной программы "Комплексное развитие территории Богучанского сельсовета"</t>
  </si>
  <si>
    <t>24.9.00.80490</t>
  </si>
  <si>
    <t>Иные направления расходования средств на реализацию мероприятий в области культуры, физической культуры и спорта в рамках отдельного мероприятия 4 "Культура, физическая культура и спорт" муниципальной программы "Комплексное развитие территории Богучанского сельсовета"</t>
  </si>
  <si>
    <t>24.9.00.75550</t>
  </si>
  <si>
    <t>Организация и проведение акарицидных обработок мест массового отдыха населения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</si>
  <si>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24.9.00.80430</t>
  </si>
  <si>
    <t>Участие в организации и проведении официальных спортивных, физкультурно-оздоровительных мероприятий Богучанского района, обеспечение условий для развития физической культуры и спорта в рамках отдельного мероприятия 4 "Культура, физическая культура и спорт" муниципальной программы "Комплексное развитие территории Богучанского сельсовета"</t>
  </si>
  <si>
    <t>24.9.00.Ч0020</t>
  </si>
  <si>
    <t>Межбюджетные трансферты на осуществление (возмещение расходов по осуществлению) части полномочий по обеспечению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в рамках мероприятия 4 "Культура, физическая культура и спорт" муниципальной программы "Комплексное развитие территории Богучанского сельсовета"</t>
  </si>
  <si>
    <t>Совета депутатов от "_____" _____________ 2024г. № ______</t>
  </si>
  <si>
    <t>Источники внутреннего финансирования дефицита бюджета сельсовета  по кодам классификации источников финансирования дефицитов бюджетов за 2023 год</t>
  </si>
  <si>
    <t>Доходы бюджета сельсовета по кодам классификации доходов бюджетов за 2023 год</t>
  </si>
  <si>
    <t>Распределение бюджетных ассигнований по разделам и подразделам классификации расходов бюджетов в 2023 году</t>
  </si>
  <si>
    <t>Ведомственная структура расходов местного бюджета в 2023 году</t>
  </si>
  <si>
    <t>План, утвержденный Решением БССД от 22.12.2022 
№ 5/13</t>
  </si>
  <si>
    <t>Исполнено на 01.01.2024</t>
  </si>
  <si>
    <t>План, утвержденный Решением БССД от 25.12.2023
№ 12/50</t>
  </si>
  <si>
    <t>Отклонение исполнения от плана, утвержденного Решением БССД от 25.12.2023 
№ 12/50, (+/-)</t>
  </si>
  <si>
    <t>Процент исполнения от плана, утвержденного  Решением БССД от 25.12.2023
№ 12/50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</si>
  <si>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</si>
  <si>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</si>
  <si>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</si>
  <si>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</si>
  <si>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</si>
  <si>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182 1 01 02 13 0 01 0 000 110</t>
  </si>
  <si>
    <t>182 1 01 02 14 0 01 0 000 110</t>
  </si>
  <si>
    <t>000 1 11 09 00 0 00 0 000 120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</si>
  <si>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</si>
  <si>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</si>
  <si>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904 1 11 09 04 5 10 0 000 120</t>
  </si>
  <si>
    <t>000 1 11 09 04 0 00 0 000 120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</si>
  <si>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</si>
  <si>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квартир</t>
  </si>
  <si>
    <t>000 1 14 01 00 0 00 0 000 410</t>
  </si>
  <si>
    <t>904 1 14 01 05 0 10 0 000 410</t>
  </si>
  <si>
    <t>Доходы от продажи квартир, находящихся в собственности сельских поселений</t>
  </si>
  <si>
    <t>000 1 16 07 00 0 00 0 000 140</t>
  </si>
  <si>
    <t>904 1 16 07 01 0 10 0 000 140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</si>
  <si>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</si>
  <si>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</si>
  <si>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000 1 13 00 00 0 00 0 000 000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</si>
  <si>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</si>
  <si>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</si>
  <si>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бюджетов сельских поселений</t>
  </si>
  <si>
    <t>904 1 13 02 99 5 10 0 000 130</t>
  </si>
  <si>
    <t>000 1 13 02 00 0 00 0 000 130</t>
  </si>
  <si>
    <t>000 2 19 00 00 0 00 0 000 000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</si>
  <si>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</si>
  <si>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</si>
  <si>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000 2 19 60 01 0 10 0 000 150</t>
  </si>
  <si>
    <t>000 2 07 00 00 0 00 0 000 000</t>
  </si>
  <si>
    <t>ПРОЧИЕ БЕЗВОЗМЕЗДНЫЕ ПОСТУПЛЕНИЯ</t>
  </si>
  <si>
    <t>904 2 07 05 00 0 10 0 000 150</t>
  </si>
  <si>
    <t>904 2 07 05 03 0 10 0 000 150</t>
  </si>
  <si>
    <t>Прочие безвозмездные поступления в бюджеты сельских поселений</t>
  </si>
  <si>
    <t>000 2 18 00 00 0 00 0 000 000</t>
  </si>
  <si>
    <t>Исполненено на 01.01.2024</t>
  </si>
  <si>
    <t>24.9.00.8Э140</t>
  </si>
  <si>
    <t>Оплата за электроэнергию сети уличного освещения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</si>
  <si>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24.9.00.8Ф140</t>
  </si>
  <si>
    <t>Расходы на приобретение основных средств для содержания и монтажа сети уличного освещения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</si>
  <si>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24.9.00.80140</t>
  </si>
  <si>
    <t>24.9.00.80190</t>
  </si>
  <si>
    <t>Содержание и монтаж сети уличного освещения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</si>
  <si>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Иные направления расходования средств дорожного фонда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</si>
  <si>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Расходы на осуществление дорожной деятельности в целях решения задач социально-экономического развития территорий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</si>
  <si>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Мероприятия по землеустройству и землепользованию в рамках отдельного мероприятия 3 "Жилищно-коммунальное хозяйство и повышение энергетической эффективности" муниципальной программы "Комплексное развитие территории Богучанского сельсовета"</t>
  </si>
  <si>
    <t>24.9.00.Ж0390</t>
  </si>
  <si>
    <t>90.9.00.S5050</t>
  </si>
  <si>
    <t>Расходы на реализацию мероприятий по подготовке описаний местоположения границ населённых пунктов и (или) территориальных зон по Красноярскому краю в рамках непрограммных расходов органов местного самоуправления</t>
  </si>
  <si>
    <t>24.9.00.80330</t>
  </si>
  <si>
    <t>24.9.00.S7420</t>
  </si>
  <si>
    <t>Расходы на реализацию комплексных проектов по благоустройству территорий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</si>
  <si>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80.1.00.67000</t>
  </si>
  <si>
    <t>Оплата стоимости проезда в отпуск в соответствии с законодательством, высшего должностного лица муниципального образования в рамках непрограммных расходов органов местного самоуправления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</si>
</sst>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"/>
    <numFmt numFmtId="178" formatCode="000000"/>
    <numFmt numFmtId="179" formatCode="?"/>
    <numFmt numFmtId="180" formatCode="_-* #,##0.0_р_._-;\-* #,##0.0_р_._-;_-* &quot;-&quot;?_р_._-;_-@_-"/>
    <numFmt numFmtId="181" formatCode="#,##0.00_ ;\-#,##0.00\ "/>
    <numFmt numFmtId="182" formatCode="0.0"/>
    <numFmt numFmtId="183" formatCode="#,##0_ ;\-#,##0\ "/>
    <numFmt numFmtId="184" formatCode="0.0%"/>
    <numFmt numFmtId="185" formatCode="#,##0.00\ _₽"/>
  </numFmts>
  <fonts count="66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1" fillId="3" borderId="0" applyNumberFormat="0" applyBorder="0" applyAlignment="0" applyProtection="0"/>
    <xf numFmtId="0" fontId="40" fillId="4" borderId="0" applyNumberFormat="0" applyBorder="0" applyAlignment="0" applyProtection="0"/>
    <xf numFmtId="0" fontId="11" fillId="5" borderId="0" applyNumberFormat="0" applyBorder="0" applyAlignment="0" applyProtection="0"/>
    <xf numFmtId="0" fontId="40" fillId="6" borderId="0" applyNumberFormat="0" applyBorder="0" applyAlignment="0" applyProtection="0"/>
    <xf numFmtId="0" fontId="11" fillId="7" borderId="0" applyNumberFormat="0" applyBorder="0" applyAlignment="0" applyProtection="0"/>
    <xf numFmtId="0" fontId="40" fillId="8" borderId="0" applyNumberFormat="0" applyBorder="0" applyAlignment="0" applyProtection="0"/>
    <xf numFmtId="0" fontId="11" fillId="9" borderId="0" applyNumberFormat="0" applyBorder="0" applyAlignment="0" applyProtection="0"/>
    <xf numFmtId="0" fontId="40" fillId="10" borderId="0" applyNumberFormat="0" applyBorder="0" applyAlignment="0" applyProtection="0"/>
    <xf numFmtId="0" fontId="11" fillId="11" borderId="0" applyNumberFormat="0" applyBorder="0" applyAlignment="0" applyProtection="0"/>
    <xf numFmtId="0" fontId="40" fillId="12" borderId="0" applyNumberFormat="0" applyBorder="0" applyAlignment="0" applyProtection="0"/>
    <xf numFmtId="0" fontId="11" fillId="13" borderId="0" applyNumberFormat="0" applyBorder="0" applyAlignment="0" applyProtection="0"/>
    <xf numFmtId="0" fontId="40" fillId="14" borderId="0" applyNumberFormat="0" applyBorder="0" applyAlignment="0" applyProtection="0"/>
    <xf numFmtId="0" fontId="11" fillId="15" borderId="0" applyNumberFormat="0" applyBorder="0" applyAlignment="0" applyProtection="0"/>
    <xf numFmtId="0" fontId="40" fillId="16" borderId="0" applyNumberFormat="0" applyBorder="0" applyAlignment="0" applyProtection="0"/>
    <xf numFmtId="0" fontId="11" fillId="17" borderId="0" applyNumberFormat="0" applyBorder="0" applyAlignment="0" applyProtection="0"/>
    <xf numFmtId="0" fontId="40" fillId="18" borderId="0" applyNumberFormat="0" applyBorder="0" applyAlignment="0" applyProtection="0"/>
    <xf numFmtId="0" fontId="11" fillId="19" borderId="0" applyNumberFormat="0" applyBorder="0" applyAlignment="0" applyProtection="0"/>
    <xf numFmtId="0" fontId="40" fillId="20" borderId="0" applyNumberFormat="0" applyBorder="0" applyAlignment="0" applyProtection="0"/>
    <xf numFmtId="0" fontId="11" fillId="9" borderId="0" applyNumberFormat="0" applyBorder="0" applyAlignment="0" applyProtection="0"/>
    <xf numFmtId="0" fontId="40" fillId="21" borderId="0" applyNumberFormat="0" applyBorder="0" applyAlignment="0" applyProtection="0"/>
    <xf numFmtId="0" fontId="11" fillId="15" borderId="0" applyNumberFormat="0" applyBorder="0" applyAlignment="0" applyProtection="0"/>
    <xf numFmtId="0" fontId="40" fillId="22" borderId="0" applyNumberFormat="0" applyBorder="0" applyAlignment="0" applyProtection="0"/>
    <xf numFmtId="0" fontId="11" fillId="23" borderId="0" applyNumberFormat="0" applyBorder="0" applyAlignment="0" applyProtection="0"/>
    <xf numFmtId="0" fontId="41" fillId="24" borderId="0" applyNumberFormat="0" applyBorder="0" applyAlignment="0" applyProtection="0"/>
    <xf numFmtId="0" fontId="12" fillId="25" borderId="0" applyNumberFormat="0" applyBorder="0" applyAlignment="0" applyProtection="0"/>
    <xf numFmtId="0" fontId="41" fillId="26" borderId="0" applyNumberFormat="0" applyBorder="0" applyAlignment="0" applyProtection="0"/>
    <xf numFmtId="0" fontId="12" fillId="17" borderId="0" applyNumberFormat="0" applyBorder="0" applyAlignment="0" applyProtection="0"/>
    <xf numFmtId="0" fontId="41" fillId="27" borderId="0" applyNumberFormat="0" applyBorder="0" applyAlignment="0" applyProtection="0"/>
    <xf numFmtId="0" fontId="12" fillId="19" borderId="0" applyNumberFormat="0" applyBorder="0" applyAlignment="0" applyProtection="0"/>
    <xf numFmtId="0" fontId="41" fillId="28" borderId="0" applyNumberFormat="0" applyBorder="0" applyAlignment="0" applyProtection="0"/>
    <xf numFmtId="0" fontId="12" fillId="29" borderId="0" applyNumberFormat="0" applyBorder="0" applyAlignment="0" applyProtection="0"/>
    <xf numFmtId="0" fontId="41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12" fillId="33" borderId="0" applyNumberFormat="0" applyBorder="0" applyAlignment="0" applyProtection="0"/>
    <xf numFmtId="0" fontId="41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41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1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42" fillId="44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3" fillId="45" borderId="3" applyNumberFormat="0" applyAlignment="0" applyProtection="0"/>
    <xf numFmtId="0" fontId="14" fillId="46" borderId="4" applyNumberFormat="0" applyAlignment="0" applyProtection="0"/>
    <xf numFmtId="0" fontId="14" fillId="46" borderId="4" applyNumberFormat="0" applyAlignment="0" applyProtection="0"/>
    <xf numFmtId="0" fontId="14" fillId="46" borderId="4" applyNumberFormat="0" applyAlignment="0" applyProtection="0"/>
    <xf numFmtId="0" fontId="44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7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8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0" fillId="47" borderId="13" applyNumberFormat="0" applyAlignment="0" applyProtection="0"/>
    <xf numFmtId="0" fontId="20" fillId="48" borderId="14" applyNumberFormat="0" applyAlignment="0" applyProtection="0"/>
    <xf numFmtId="0" fontId="20" fillId="48" borderId="14" applyNumberFormat="0" applyAlignment="0" applyProtection="0"/>
    <xf numFmtId="0" fontId="20" fillId="48" borderId="14" applyNumberFormat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9" fillId="53" borderId="16" applyNumberFormat="0" applyFont="0" applyAlignment="0" applyProtection="0"/>
    <xf numFmtId="0" fontId="29" fillId="53" borderId="16" applyNumberFormat="0" applyFont="0" applyAlignment="0" applyProtection="0"/>
    <xf numFmtId="0" fontId="29" fillId="53" borderId="16" applyNumberFormat="0" applyFont="0" applyAlignment="0" applyProtection="0"/>
    <xf numFmtId="0" fontId="29" fillId="53" borderId="16" applyNumberFormat="0" applyFont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54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right" wrapText="1" shrinkToFit="1"/>
    </xf>
    <xf numFmtId="49" fontId="5" fillId="0" borderId="19" xfId="0" applyNumberFormat="1" applyFont="1" applyFill="1" applyBorder="1" applyAlignment="1">
      <alignment horizontal="center" vertical="center" wrapText="1" shrinkToFit="1"/>
    </xf>
    <xf numFmtId="177" fontId="5" fillId="0" borderId="19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 shrinkToFit="1"/>
    </xf>
    <xf numFmtId="180" fontId="2" fillId="0" borderId="0" xfId="0" applyNumberFormat="1" applyFont="1" applyFill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180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71" fontId="5" fillId="0" borderId="19" xfId="0" applyNumberFormat="1" applyFont="1" applyFill="1" applyBorder="1" applyAlignment="1">
      <alignment horizontal="center" vertical="center" wrapText="1"/>
    </xf>
    <xf numFmtId="171" fontId="2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77" fontId="2" fillId="0" borderId="0" xfId="0" applyNumberFormat="1" applyFont="1" applyFill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vertical="center" wrapText="1"/>
    </xf>
    <xf numFmtId="177" fontId="5" fillId="0" borderId="19" xfId="0" applyNumberFormat="1" applyFont="1" applyFill="1" applyBorder="1" applyAlignment="1">
      <alignment horizontal="right" vertical="center" wrapText="1"/>
    </xf>
    <xf numFmtId="182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49" fontId="3" fillId="0" borderId="19" xfId="0" applyNumberFormat="1" applyFont="1" applyFill="1" applyBorder="1" applyAlignment="1">
      <alignment vertical="center" wrapText="1"/>
    </xf>
    <xf numFmtId="177" fontId="2" fillId="0" borderId="19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2" fontId="3" fillId="0" borderId="19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vertical="center" wrapText="1"/>
    </xf>
    <xf numFmtId="177" fontId="2" fillId="0" borderId="19" xfId="0" applyNumberFormat="1" applyFont="1" applyFill="1" applyBorder="1" applyAlignment="1">
      <alignment horizontal="right" vertical="center" wrapText="1"/>
    </xf>
    <xf numFmtId="177" fontId="5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2" fontId="7" fillId="0" borderId="19" xfId="0" applyNumberFormat="1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 wrapText="1"/>
    </xf>
    <xf numFmtId="4" fontId="5" fillId="55" borderId="19" xfId="0" applyNumberFormat="1" applyFont="1" applyFill="1" applyBorder="1" applyAlignment="1">
      <alignment vertical="center" wrapText="1"/>
    </xf>
    <xf numFmtId="4" fontId="5" fillId="55" borderId="19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0" fontId="59" fillId="55" borderId="0" xfId="0" applyFont="1" applyFill="1" applyAlignment="1">
      <alignment/>
    </xf>
    <xf numFmtId="0" fontId="0" fillId="55" borderId="0" xfId="0" applyFill="1" applyAlignment="1">
      <alignment/>
    </xf>
    <xf numFmtId="0" fontId="60" fillId="55" borderId="0" xfId="0" applyFont="1" applyFill="1" applyAlignment="1">
      <alignment horizontal="left"/>
    </xf>
    <xf numFmtId="0" fontId="60" fillId="55" borderId="0" xfId="0" applyFont="1" applyFill="1" applyAlignment="1">
      <alignment/>
    </xf>
    <xf numFmtId="180" fontId="61" fillId="55" borderId="0" xfId="0" applyNumberFormat="1" applyFont="1" applyFill="1" applyAlignment="1">
      <alignment vertical="center"/>
    </xf>
    <xf numFmtId="0" fontId="62" fillId="55" borderId="0" xfId="0" applyFont="1" applyFill="1" applyBorder="1" applyAlignment="1" applyProtection="1">
      <alignment horizontal="right" vertical="center" wrapText="1"/>
      <protection/>
    </xf>
    <xf numFmtId="0" fontId="60" fillId="55" borderId="0" xfId="0" applyFont="1" applyFill="1" applyBorder="1" applyAlignment="1" applyProtection="1">
      <alignment horizontal="right" vertical="center" wrapText="1"/>
      <protection/>
    </xf>
    <xf numFmtId="183" fontId="63" fillId="55" borderId="19" xfId="0" applyNumberFormat="1" applyFont="1" applyFill="1" applyBorder="1" applyAlignment="1" applyProtection="1">
      <alignment horizontal="center" vertical="center"/>
      <protection/>
    </xf>
    <xf numFmtId="183" fontId="63" fillId="55" borderId="19" xfId="0" applyNumberFormat="1" applyFont="1" applyFill="1" applyBorder="1" applyAlignment="1" applyProtection="1">
      <alignment horizontal="center" vertical="center"/>
      <protection/>
    </xf>
    <xf numFmtId="49" fontId="64" fillId="56" borderId="19" xfId="0" applyNumberFormat="1" applyFont="1" applyFill="1" applyBorder="1" applyAlignment="1" applyProtection="1">
      <alignment horizontal="justify" vertical="center" wrapText="1"/>
      <protection/>
    </xf>
    <xf numFmtId="49" fontId="64" fillId="56" borderId="19" xfId="0" applyNumberFormat="1" applyFont="1" applyFill="1" applyBorder="1" applyAlignment="1" applyProtection="1">
      <alignment horizontal="center" vertical="center" wrapText="1"/>
      <protection/>
    </xf>
    <xf numFmtId="184" fontId="64" fillId="56" borderId="19" xfId="0" applyNumberFormat="1" applyFont="1" applyFill="1" applyBorder="1" applyAlignment="1" applyProtection="1">
      <alignment horizontal="right"/>
      <protection/>
    </xf>
    <xf numFmtId="49" fontId="64" fillId="57" borderId="19" xfId="0" applyNumberFormat="1" applyFont="1" applyFill="1" applyBorder="1" applyAlignment="1" applyProtection="1">
      <alignment horizontal="justify" vertical="center" wrapText="1"/>
      <protection/>
    </xf>
    <xf numFmtId="49" fontId="64" fillId="57" borderId="19" xfId="0" applyNumberFormat="1" applyFont="1" applyFill="1" applyBorder="1" applyAlignment="1" applyProtection="1">
      <alignment horizontal="center" vertical="center" wrapText="1"/>
      <protection/>
    </xf>
    <xf numFmtId="184" fontId="64" fillId="57" borderId="19" xfId="0" applyNumberFormat="1" applyFont="1" applyFill="1" applyBorder="1" applyAlignment="1" applyProtection="1">
      <alignment horizontal="right"/>
      <protection/>
    </xf>
    <xf numFmtId="49" fontId="60" fillId="55" borderId="19" xfId="0" applyNumberFormat="1" applyFont="1" applyFill="1" applyBorder="1" applyAlignment="1" applyProtection="1">
      <alignment horizontal="justify" vertical="center" wrapText="1"/>
      <protection/>
    </xf>
    <xf numFmtId="49" fontId="60" fillId="55" borderId="19" xfId="0" applyNumberFormat="1" applyFont="1" applyFill="1" applyBorder="1" applyAlignment="1" applyProtection="1">
      <alignment horizontal="center" vertical="center" wrapText="1"/>
      <protection/>
    </xf>
    <xf numFmtId="184" fontId="60" fillId="55" borderId="19" xfId="0" applyNumberFormat="1" applyFont="1" applyFill="1" applyBorder="1" applyAlignment="1" applyProtection="1">
      <alignment horizontal="right"/>
      <protection/>
    </xf>
    <xf numFmtId="179" fontId="60" fillId="55" borderId="19" xfId="0" applyNumberFormat="1" applyFont="1" applyFill="1" applyBorder="1" applyAlignment="1" applyProtection="1">
      <alignment horizontal="justify" vertical="center" wrapText="1"/>
      <protection/>
    </xf>
    <xf numFmtId="49" fontId="60" fillId="0" borderId="19" xfId="0" applyNumberFormat="1" applyFont="1" applyFill="1" applyBorder="1" applyAlignment="1" applyProtection="1">
      <alignment horizontal="justify" vertical="center" wrapText="1"/>
      <protection/>
    </xf>
    <xf numFmtId="49" fontId="10" fillId="0" borderId="19" xfId="0" applyNumberFormat="1" applyFont="1" applyBorder="1" applyAlignment="1" applyProtection="1">
      <alignment horizontal="left" vertical="center" wrapText="1"/>
      <protection/>
    </xf>
    <xf numFmtId="49" fontId="10" fillId="0" borderId="19" xfId="0" applyNumberFormat="1" applyFont="1" applyBorder="1" applyAlignment="1" applyProtection="1">
      <alignment horizontal="center" vertical="center" wrapText="1"/>
      <protection/>
    </xf>
    <xf numFmtId="0" fontId="59" fillId="55" borderId="0" xfId="0" applyFont="1" applyFill="1" applyAlignment="1">
      <alignment horizontal="center" vertical="center"/>
    </xf>
    <xf numFmtId="0" fontId="59" fillId="55" borderId="0" xfId="0" applyFont="1" applyFill="1" applyAlignment="1">
      <alignment horizontal="right" vertical="center"/>
    </xf>
    <xf numFmtId="0" fontId="59" fillId="55" borderId="0" xfId="0" applyFont="1" applyFill="1" applyAlignment="1">
      <alignment horizontal="right" vertical="center"/>
    </xf>
    <xf numFmtId="185" fontId="64" fillId="56" borderId="19" xfId="0" applyNumberFormat="1" applyFont="1" applyFill="1" applyBorder="1" applyAlignment="1" applyProtection="1">
      <alignment horizontal="right"/>
      <protection/>
    </xf>
    <xf numFmtId="185" fontId="64" fillId="56" borderId="19" xfId="0" applyNumberFormat="1" applyFont="1" applyFill="1" applyBorder="1" applyAlignment="1" applyProtection="1">
      <alignment horizontal="right"/>
      <protection/>
    </xf>
    <xf numFmtId="185" fontId="64" fillId="57" borderId="19" xfId="0" applyNumberFormat="1" applyFont="1" applyFill="1" applyBorder="1" applyAlignment="1" applyProtection="1">
      <alignment horizontal="right"/>
      <protection/>
    </xf>
    <xf numFmtId="185" fontId="64" fillId="57" borderId="19" xfId="0" applyNumberFormat="1" applyFont="1" applyFill="1" applyBorder="1" applyAlignment="1" applyProtection="1">
      <alignment horizontal="right"/>
      <protection/>
    </xf>
    <xf numFmtId="185" fontId="60" fillId="55" borderId="19" xfId="0" applyNumberFormat="1" applyFont="1" applyFill="1" applyBorder="1" applyAlignment="1" applyProtection="1">
      <alignment horizontal="right"/>
      <protection/>
    </xf>
    <xf numFmtId="185" fontId="60" fillId="55" borderId="19" xfId="0" applyNumberFormat="1" applyFont="1" applyFill="1" applyBorder="1" applyAlignment="1" applyProtection="1">
      <alignment horizontal="right"/>
      <protection/>
    </xf>
    <xf numFmtId="185" fontId="60" fillId="0" borderId="19" xfId="0" applyNumberFormat="1" applyFont="1" applyFill="1" applyBorder="1" applyAlignment="1" applyProtection="1">
      <alignment horizontal="right"/>
      <protection/>
    </xf>
    <xf numFmtId="185" fontId="10" fillId="0" borderId="19" xfId="0" applyNumberFormat="1" applyFont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>
      <alignment horizontal="left" vertical="top" wrapText="1"/>
    </xf>
    <xf numFmtId="49" fontId="60" fillId="0" borderId="19" xfId="0" applyNumberFormat="1" applyFont="1" applyFill="1" applyBorder="1" applyAlignment="1" applyProtection="1">
      <alignment horizontal="center" vertical="center" wrapText="1"/>
      <protection/>
    </xf>
    <xf numFmtId="0" fontId="59" fillId="55" borderId="0" xfId="0" applyFont="1" applyFill="1" applyAlignment="1">
      <alignment horizontal="right" vertical="center"/>
    </xf>
    <xf numFmtId="0" fontId="3" fillId="0" borderId="19" xfId="132" applyFont="1" applyBorder="1" applyAlignment="1">
      <alignment wrapText="1"/>
      <protection/>
    </xf>
    <xf numFmtId="0" fontId="7" fillId="0" borderId="19" xfId="132" applyFont="1" applyBorder="1" applyAlignment="1">
      <alignment wrapText="1"/>
      <protection/>
    </xf>
    <xf numFmtId="185" fontId="60" fillId="57" borderId="19" xfId="0" applyNumberFormat="1" applyFont="1" applyFill="1" applyBorder="1" applyAlignment="1" applyProtection="1">
      <alignment horizontal="right"/>
      <protection/>
    </xf>
    <xf numFmtId="184" fontId="60" fillId="57" borderId="19" xfId="0" applyNumberFormat="1" applyFont="1" applyFill="1" applyBorder="1" applyAlignment="1" applyProtection="1">
      <alignment horizontal="right"/>
      <protection/>
    </xf>
    <xf numFmtId="185" fontId="2" fillId="0" borderId="19" xfId="0" applyNumberFormat="1" applyFont="1" applyBorder="1" applyAlignment="1" applyProtection="1">
      <alignment horizontal="right"/>
      <protection/>
    </xf>
    <xf numFmtId="185" fontId="2" fillId="0" borderId="19" xfId="0" applyNumberFormat="1" applyFont="1" applyFill="1" applyBorder="1" applyAlignment="1" applyProtection="1">
      <alignment horizontal="right"/>
      <protection/>
    </xf>
    <xf numFmtId="185" fontId="60" fillId="55" borderId="19" xfId="0" applyNumberFormat="1" applyFont="1" applyFill="1" applyBorder="1" applyAlignment="1" applyProtection="1">
      <alignment/>
      <protection/>
    </xf>
    <xf numFmtId="185" fontId="60" fillId="55" borderId="19" xfId="0" applyNumberFormat="1" applyFont="1" applyFill="1" applyBorder="1" applyAlignment="1" applyProtection="1">
      <alignment/>
      <protection/>
    </xf>
    <xf numFmtId="185" fontId="2" fillId="0" borderId="19" xfId="0" applyNumberFormat="1" applyFont="1" applyBorder="1" applyAlignment="1" applyProtection="1">
      <alignment/>
      <protection/>
    </xf>
    <xf numFmtId="49" fontId="7" fillId="0" borderId="19" xfId="0" applyNumberFormat="1" applyFont="1" applyFill="1" applyBorder="1" applyAlignment="1">
      <alignment horizontal="left" vertical="center" wrapText="1"/>
    </xf>
    <xf numFmtId="0" fontId="60" fillId="55" borderId="0" xfId="0" applyFont="1" applyFill="1" applyAlignment="1">
      <alignment wrapText="1"/>
    </xf>
    <xf numFmtId="0" fontId="60" fillId="55" borderId="19" xfId="0" applyFont="1" applyFill="1" applyBorder="1" applyAlignment="1">
      <alignment wrapText="1"/>
    </xf>
    <xf numFmtId="185" fontId="60" fillId="0" borderId="19" xfId="0" applyNumberFormat="1" applyFont="1" applyFill="1" applyBorder="1" applyAlignment="1" applyProtection="1">
      <alignment horizontal="right"/>
      <protection/>
    </xf>
    <xf numFmtId="0" fontId="59" fillId="55" borderId="0" xfId="0" applyFont="1" applyFill="1" applyAlignment="1">
      <alignment horizontal="right" vertical="center"/>
    </xf>
    <xf numFmtId="177" fontId="29" fillId="0" borderId="0" xfId="0" applyNumberFormat="1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wrapText="1"/>
    </xf>
    <xf numFmtId="0" fontId="29" fillId="0" borderId="0" xfId="0" applyFont="1" applyFill="1" applyBorder="1" applyAlignment="1">
      <alignment horizontal="right"/>
    </xf>
    <xf numFmtId="2" fontId="3" fillId="0" borderId="19" xfId="0" applyNumberFormat="1" applyFont="1" applyFill="1" applyBorder="1" applyAlignment="1" quotePrefix="1">
      <alignment vertical="center" wrapText="1"/>
    </xf>
    <xf numFmtId="0" fontId="2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 wrapText="1"/>
    </xf>
    <xf numFmtId="0" fontId="29" fillId="0" borderId="0" xfId="0" applyFont="1" applyAlignment="1">
      <alignment horizontal="right" wrapText="1"/>
    </xf>
    <xf numFmtId="177" fontId="4" fillId="0" borderId="0" xfId="0" applyNumberFormat="1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177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center" vertical="center" wrapText="1"/>
    </xf>
    <xf numFmtId="177" fontId="2" fillId="0" borderId="21" xfId="0" applyNumberFormat="1" applyFont="1" applyFill="1" applyBorder="1" applyAlignment="1">
      <alignment horizontal="center" vertical="center" wrapText="1"/>
    </xf>
    <xf numFmtId="177" fontId="2" fillId="0" borderId="22" xfId="0" applyNumberFormat="1" applyFont="1" applyFill="1" applyBorder="1" applyAlignment="1">
      <alignment horizontal="center" vertical="center" wrapText="1"/>
    </xf>
    <xf numFmtId="0" fontId="59" fillId="55" borderId="0" xfId="0" applyFont="1" applyFill="1" applyAlignment="1">
      <alignment horizontal="right"/>
    </xf>
    <xf numFmtId="0" fontId="29" fillId="0" borderId="0" xfId="0" applyFont="1" applyAlignment="1">
      <alignment horizontal="right"/>
    </xf>
    <xf numFmtId="179" fontId="65" fillId="55" borderId="0" xfId="0" applyNumberFormat="1" applyFont="1" applyFill="1" applyBorder="1" applyAlignment="1" applyProtection="1">
      <alignment horizontal="center" vertical="center" wrapText="1"/>
      <protection/>
    </xf>
    <xf numFmtId="49" fontId="64" fillId="55" borderId="19" xfId="0" applyNumberFormat="1" applyFont="1" applyFill="1" applyBorder="1" applyAlignment="1" applyProtection="1">
      <alignment horizontal="center" vertical="center" wrapText="1"/>
      <protection/>
    </xf>
    <xf numFmtId="49" fontId="64" fillId="55" borderId="19" xfId="0" applyNumberFormat="1" applyFont="1" applyFill="1" applyBorder="1" applyAlignment="1" applyProtection="1">
      <alignment horizontal="center" vertical="center" wrapText="1"/>
      <protection/>
    </xf>
    <xf numFmtId="49" fontId="64" fillId="55" borderId="20" xfId="0" applyNumberFormat="1" applyFont="1" applyFill="1" applyBorder="1" applyAlignment="1" applyProtection="1">
      <alignment horizontal="center" vertical="center" wrapText="1"/>
      <protection/>
    </xf>
    <xf numFmtId="49" fontId="64" fillId="55" borderId="22" xfId="0" applyNumberFormat="1" applyFont="1" applyFill="1" applyBorder="1" applyAlignment="1" applyProtection="1">
      <alignment horizontal="center" vertical="center" wrapText="1"/>
      <protection/>
    </xf>
    <xf numFmtId="180" fontId="64" fillId="55" borderId="20" xfId="0" applyNumberFormat="1" applyFont="1" applyFill="1" applyBorder="1" applyAlignment="1" applyProtection="1">
      <alignment horizontal="center" vertical="center" wrapText="1"/>
      <protection/>
    </xf>
    <xf numFmtId="180" fontId="64" fillId="55" borderId="22" xfId="0" applyNumberFormat="1" applyFont="1" applyFill="1" applyBorder="1" applyAlignment="1" applyProtection="1">
      <alignment horizontal="center" vertical="center" wrapText="1"/>
      <protection/>
    </xf>
    <xf numFmtId="180" fontId="64" fillId="55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right" vertical="center"/>
    </xf>
    <xf numFmtId="180" fontId="64" fillId="55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59" fillId="55" borderId="0" xfId="0" applyFont="1" applyFill="1" applyAlignment="1">
      <alignment horizontal="right" vertical="center"/>
    </xf>
  </cellXfs>
  <cellStyles count="15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1 3" xfId="53"/>
    <cellStyle name="Акцент1 4" xfId="54"/>
    <cellStyle name="Акцент2" xfId="55"/>
    <cellStyle name="Акцент2 2" xfId="56"/>
    <cellStyle name="Акцент2 3" xfId="57"/>
    <cellStyle name="Акцент2 4" xfId="58"/>
    <cellStyle name="Акцент3" xfId="59"/>
    <cellStyle name="Акцент3 2" xfId="60"/>
    <cellStyle name="Акцент3 3" xfId="61"/>
    <cellStyle name="Акцент3 4" xfId="62"/>
    <cellStyle name="Акцент4" xfId="63"/>
    <cellStyle name="Акцент4 2" xfId="64"/>
    <cellStyle name="Акцент4 3" xfId="65"/>
    <cellStyle name="Акцент4 4" xfId="66"/>
    <cellStyle name="Акцент5" xfId="67"/>
    <cellStyle name="Акцент5 2" xfId="68"/>
    <cellStyle name="Акцент5 3" xfId="69"/>
    <cellStyle name="Акцент5 4" xfId="70"/>
    <cellStyle name="Акцент6" xfId="71"/>
    <cellStyle name="Акцент6 2" xfId="72"/>
    <cellStyle name="Акцент6 3" xfId="73"/>
    <cellStyle name="Акцент6 4" xfId="74"/>
    <cellStyle name="Ввод " xfId="75"/>
    <cellStyle name="Ввод  2" xfId="76"/>
    <cellStyle name="Ввод  3" xfId="77"/>
    <cellStyle name="Ввод  4" xfId="78"/>
    <cellStyle name="Вывод" xfId="79"/>
    <cellStyle name="Вывод 2" xfId="80"/>
    <cellStyle name="Вывод 3" xfId="81"/>
    <cellStyle name="Вывод 4" xfId="82"/>
    <cellStyle name="Вычисление" xfId="83"/>
    <cellStyle name="Вычисление 2" xfId="84"/>
    <cellStyle name="Вычисление 3" xfId="85"/>
    <cellStyle name="Вычисление 4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1 3" xfId="92"/>
    <cellStyle name="Заголовок 1 4" xfId="93"/>
    <cellStyle name="Заголовок 2" xfId="94"/>
    <cellStyle name="Заголовок 2 2" xfId="95"/>
    <cellStyle name="Заголовок 2 3" xfId="96"/>
    <cellStyle name="Заголовок 2 4" xfId="97"/>
    <cellStyle name="Заголовок 3" xfId="98"/>
    <cellStyle name="Заголовок 3 2" xfId="99"/>
    <cellStyle name="Заголовок 3 3" xfId="100"/>
    <cellStyle name="Заголовок 3 4" xfId="101"/>
    <cellStyle name="Заголовок 4" xfId="102"/>
    <cellStyle name="Заголовок 4 2" xfId="103"/>
    <cellStyle name="Заголовок 4 3" xfId="104"/>
    <cellStyle name="Заголовок 4 4" xfId="105"/>
    <cellStyle name="Итог" xfId="106"/>
    <cellStyle name="Итог 2" xfId="107"/>
    <cellStyle name="Итог 3" xfId="108"/>
    <cellStyle name="Итог 4" xfId="109"/>
    <cellStyle name="Контрольная ячейка" xfId="110"/>
    <cellStyle name="Контрольная ячейка 2" xfId="111"/>
    <cellStyle name="Контрольная ячейка 3" xfId="112"/>
    <cellStyle name="Контрольная ячейка 4" xfId="113"/>
    <cellStyle name="Название" xfId="114"/>
    <cellStyle name="Название 2" xfId="115"/>
    <cellStyle name="Название 3" xfId="116"/>
    <cellStyle name="Название 4" xfId="117"/>
    <cellStyle name="Нейтральный" xfId="118"/>
    <cellStyle name="Нейтральный 2" xfId="119"/>
    <cellStyle name="Нейтральный 3" xfId="120"/>
    <cellStyle name="Нейтральный 4" xfId="121"/>
    <cellStyle name="Обычный 2" xfId="122"/>
    <cellStyle name="Обычный 3" xfId="123"/>
    <cellStyle name="Обычный 3 2" xfId="124"/>
    <cellStyle name="Обычный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7 3" xfId="131"/>
    <cellStyle name="Обычный 8" xfId="132"/>
    <cellStyle name="Followed Hyperlink" xfId="133"/>
    <cellStyle name="Плохой" xfId="134"/>
    <cellStyle name="Плохой 2" xfId="135"/>
    <cellStyle name="Плохой 3" xfId="136"/>
    <cellStyle name="Плохой 4" xfId="137"/>
    <cellStyle name="Пояснение" xfId="138"/>
    <cellStyle name="Пояснение 2" xfId="139"/>
    <cellStyle name="Пояснение 3" xfId="140"/>
    <cellStyle name="Пояснение 4" xfId="141"/>
    <cellStyle name="Примечание" xfId="142"/>
    <cellStyle name="Примечание 2" xfId="143"/>
    <cellStyle name="Примечание 2 2" xfId="144"/>
    <cellStyle name="Примечание 3" xfId="145"/>
    <cellStyle name="Примечание 4" xfId="146"/>
    <cellStyle name="Percent" xfId="147"/>
    <cellStyle name="Связанная ячейка" xfId="148"/>
    <cellStyle name="Связанная ячейка 2" xfId="149"/>
    <cellStyle name="Связанная ячейка 3" xfId="150"/>
    <cellStyle name="Связанная ячейка 4" xfId="151"/>
    <cellStyle name="Текст предупреждения" xfId="152"/>
    <cellStyle name="Текст предупреждения 2" xfId="153"/>
    <cellStyle name="Текст предупреждения 3" xfId="154"/>
    <cellStyle name="Текст предупреждения 4" xfId="155"/>
    <cellStyle name="Comma" xfId="156"/>
    <cellStyle name="Comma [0]" xfId="157"/>
    <cellStyle name="Финансовый 2" xfId="158"/>
    <cellStyle name="Финансовый 2 2" xfId="159"/>
    <cellStyle name="Финансовый 2 2 2" xfId="160"/>
    <cellStyle name="Финансовый 2 2 2 2" xfId="161"/>
    <cellStyle name="Финансовый 2 2 2 2 2" xfId="162"/>
    <cellStyle name="Финансовый 2 2 2 3" xfId="163"/>
    <cellStyle name="Финансовый 2 3" xfId="164"/>
    <cellStyle name="Финансовый 2 3 2" xfId="165"/>
    <cellStyle name="Финансовый 2 3 2 2" xfId="166"/>
    <cellStyle name="Финансовый 2 3 3" xfId="167"/>
    <cellStyle name="Финансовый 3" xfId="168"/>
    <cellStyle name="Хороший" xfId="169"/>
    <cellStyle name="Хороший 2" xfId="170"/>
    <cellStyle name="Хороший 3" xfId="171"/>
    <cellStyle name="Хороший 4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9.625" style="1" customWidth="1"/>
    <col min="2" max="2" width="78.25390625" style="2" customWidth="1"/>
    <col min="3" max="3" width="18.375" style="2" customWidth="1"/>
    <col min="4" max="4" width="18.25390625" style="2" customWidth="1"/>
    <col min="5" max="5" width="19.25390625" style="2" customWidth="1"/>
    <col min="6" max="7" width="12.75390625" style="2" bestFit="1" customWidth="1"/>
    <col min="8" max="16384" width="9.125" style="2" customWidth="1"/>
  </cols>
  <sheetData>
    <row r="1" spans="2:5" ht="15.75">
      <c r="B1" s="115"/>
      <c r="C1" s="115"/>
      <c r="D1" s="115"/>
      <c r="E1" s="116" t="s">
        <v>89</v>
      </c>
    </row>
    <row r="2" spans="2:5" ht="15.75">
      <c r="B2" s="115"/>
      <c r="C2" s="115"/>
      <c r="D2" s="122" t="s">
        <v>99</v>
      </c>
      <c r="E2" s="123"/>
    </row>
    <row r="3" spans="2:5" ht="15.75" customHeight="1">
      <c r="B3" s="122" t="s">
        <v>383</v>
      </c>
      <c r="C3" s="122"/>
      <c r="D3" s="122"/>
      <c r="E3" s="122"/>
    </row>
    <row r="4" spans="4:5" ht="15.75">
      <c r="D4" s="126"/>
      <c r="E4" s="126"/>
    </row>
    <row r="5" spans="1:5" ht="54.75" customHeight="1">
      <c r="A5" s="124" t="s">
        <v>384</v>
      </c>
      <c r="B5" s="124"/>
      <c r="C5" s="124"/>
      <c r="D5" s="124"/>
      <c r="E5" s="124"/>
    </row>
    <row r="6" spans="1:5" s="4" customFormat="1" ht="15.75">
      <c r="A6" s="3"/>
      <c r="B6" s="3"/>
      <c r="C6" s="3"/>
      <c r="E6" s="5" t="s">
        <v>100</v>
      </c>
    </row>
    <row r="7" spans="1:5" s="8" customFormat="1" ht="97.5" customHeight="1">
      <c r="A7" s="6" t="s">
        <v>90</v>
      </c>
      <c r="B7" s="6" t="s">
        <v>91</v>
      </c>
      <c r="C7" s="7" t="s">
        <v>388</v>
      </c>
      <c r="D7" s="7" t="s">
        <v>390</v>
      </c>
      <c r="E7" s="7" t="s">
        <v>11</v>
      </c>
    </row>
    <row r="8" spans="1:5" s="11" customFormat="1" ht="31.5">
      <c r="A8" s="9" t="s">
        <v>101</v>
      </c>
      <c r="B8" s="10" t="s">
        <v>92</v>
      </c>
      <c r="C8" s="20">
        <f>C9</f>
        <v>0</v>
      </c>
      <c r="D8" s="20">
        <f>D9</f>
        <v>30263363.72</v>
      </c>
      <c r="E8" s="20">
        <f>E9</f>
        <v>26446506.809999987</v>
      </c>
    </row>
    <row r="9" spans="1:5" s="11" customFormat="1" ht="23.25" customHeight="1">
      <c r="A9" s="9" t="s">
        <v>1</v>
      </c>
      <c r="B9" s="10" t="s">
        <v>93</v>
      </c>
      <c r="C9" s="20">
        <f>C10+C14</f>
        <v>0</v>
      </c>
      <c r="D9" s="20">
        <f>D10+D14</f>
        <v>30263363.72</v>
      </c>
      <c r="E9" s="20">
        <f>E10+E14</f>
        <v>26446506.809999987</v>
      </c>
    </row>
    <row r="10" spans="1:5" s="11" customFormat="1" ht="22.5" customHeight="1">
      <c r="A10" s="9" t="s">
        <v>2</v>
      </c>
      <c r="B10" s="10" t="s">
        <v>94</v>
      </c>
      <c r="C10" s="20">
        <f aca="true" t="shared" si="0" ref="C10:D12">C11</f>
        <v>-32859419.42</v>
      </c>
      <c r="D10" s="20">
        <f t="shared" si="0"/>
        <v>-105912047.85</v>
      </c>
      <c r="E10" s="20">
        <f>E11</f>
        <v>-99871206.05</v>
      </c>
    </row>
    <row r="11" spans="1:5" ht="20.25" customHeight="1">
      <c r="A11" s="12" t="s">
        <v>9</v>
      </c>
      <c r="B11" s="13" t="s">
        <v>95</v>
      </c>
      <c r="C11" s="21">
        <f t="shared" si="0"/>
        <v>-32859419.42</v>
      </c>
      <c r="D11" s="21">
        <f t="shared" si="0"/>
        <v>-105912047.85</v>
      </c>
      <c r="E11" s="21">
        <f>E12</f>
        <v>-99871206.05</v>
      </c>
    </row>
    <row r="12" spans="1:5" ht="25.5" customHeight="1">
      <c r="A12" s="12" t="s">
        <v>3</v>
      </c>
      <c r="B12" s="13" t="s">
        <v>0</v>
      </c>
      <c r="C12" s="21">
        <f t="shared" si="0"/>
        <v>-32859419.42</v>
      </c>
      <c r="D12" s="21">
        <f t="shared" si="0"/>
        <v>-105912047.85</v>
      </c>
      <c r="E12" s="21">
        <f>E13</f>
        <v>-99871206.05</v>
      </c>
    </row>
    <row r="13" spans="1:7" ht="32.25" customHeight="1">
      <c r="A13" s="12" t="s">
        <v>4</v>
      </c>
      <c r="B13" s="13" t="s">
        <v>59</v>
      </c>
      <c r="C13" s="21">
        <f>-32859419.42</f>
        <v>-32859419.42</v>
      </c>
      <c r="D13" s="21">
        <v>-105912047.85</v>
      </c>
      <c r="E13" s="21">
        <f>-'Прил 2'!E87</f>
        <v>-99871206.05</v>
      </c>
      <c r="F13" s="14"/>
      <c r="G13" s="14"/>
    </row>
    <row r="14" spans="1:7" s="11" customFormat="1" ht="23.25" customHeight="1">
      <c r="A14" s="9" t="s">
        <v>5</v>
      </c>
      <c r="B14" s="10" t="s">
        <v>96</v>
      </c>
      <c r="C14" s="20">
        <f aca="true" t="shared" si="1" ref="C14:D16">C15</f>
        <v>32859419.42</v>
      </c>
      <c r="D14" s="20">
        <f t="shared" si="1"/>
        <v>136175411.57</v>
      </c>
      <c r="E14" s="20">
        <f>E15</f>
        <v>126317712.85999998</v>
      </c>
      <c r="G14" s="14"/>
    </row>
    <row r="15" spans="1:7" ht="19.5" customHeight="1">
      <c r="A15" s="12" t="s">
        <v>6</v>
      </c>
      <c r="B15" s="13" t="s">
        <v>97</v>
      </c>
      <c r="C15" s="21">
        <f t="shared" si="1"/>
        <v>32859419.42</v>
      </c>
      <c r="D15" s="21">
        <f t="shared" si="1"/>
        <v>136175411.57</v>
      </c>
      <c r="E15" s="21">
        <f>E16</f>
        <v>126317712.85999998</v>
      </c>
      <c r="G15" s="14"/>
    </row>
    <row r="16" spans="1:7" ht="23.25" customHeight="1">
      <c r="A16" s="12" t="s">
        <v>7</v>
      </c>
      <c r="B16" s="13" t="s">
        <v>98</v>
      </c>
      <c r="C16" s="21">
        <f t="shared" si="1"/>
        <v>32859419.42</v>
      </c>
      <c r="D16" s="21">
        <f t="shared" si="1"/>
        <v>136175411.57</v>
      </c>
      <c r="E16" s="21">
        <f>E17</f>
        <v>126317712.85999998</v>
      </c>
      <c r="G16" s="14"/>
    </row>
    <row r="17" spans="1:7" ht="31.5">
      <c r="A17" s="12" t="s">
        <v>8</v>
      </c>
      <c r="B17" s="13" t="s">
        <v>58</v>
      </c>
      <c r="C17" s="21">
        <v>32859419.42</v>
      </c>
      <c r="D17" s="21">
        <v>136175411.57</v>
      </c>
      <c r="E17" s="21">
        <f>'Прил 3'!G11</f>
        <v>126317712.85999998</v>
      </c>
      <c r="F17" s="14"/>
      <c r="G17" s="14"/>
    </row>
    <row r="18" spans="1:5" s="11" customFormat="1" ht="15.75">
      <c r="A18" s="125" t="s">
        <v>21</v>
      </c>
      <c r="B18" s="125"/>
      <c r="C18" s="20">
        <f>C8</f>
        <v>0</v>
      </c>
      <c r="D18" s="20">
        <f>D8</f>
        <v>30263363.72</v>
      </c>
      <c r="E18" s="20">
        <f>E8</f>
        <v>26446506.809999987</v>
      </c>
    </row>
    <row r="19" spans="1:4" ht="15.75">
      <c r="A19" s="15"/>
      <c r="B19" s="16"/>
      <c r="C19" s="16"/>
      <c r="D19" s="16"/>
    </row>
    <row r="20" spans="1:4" ht="15.75">
      <c r="A20" s="15"/>
      <c r="B20" s="16"/>
      <c r="C20" s="16"/>
      <c r="D20" s="17"/>
    </row>
    <row r="21" spans="1:4" ht="15.75">
      <c r="A21" s="18"/>
      <c r="B21" s="19"/>
      <c r="C21" s="19"/>
      <c r="D21" s="19"/>
    </row>
    <row r="22" spans="1:4" ht="15.75">
      <c r="A22" s="18"/>
      <c r="B22" s="19"/>
      <c r="C22" s="19"/>
      <c r="D22" s="19"/>
    </row>
    <row r="23" spans="1:4" ht="15.75">
      <c r="A23" s="18"/>
      <c r="B23" s="19"/>
      <c r="C23" s="19"/>
      <c r="D23" s="19"/>
    </row>
    <row r="24" spans="1:4" ht="15.75">
      <c r="A24" s="18"/>
      <c r="B24" s="19"/>
      <c r="C24" s="19"/>
      <c r="D24" s="19"/>
    </row>
    <row r="25" spans="1:4" ht="15.75">
      <c r="A25" s="18"/>
      <c r="B25" s="19"/>
      <c r="C25" s="19"/>
      <c r="D25" s="19"/>
    </row>
    <row r="26" spans="1:4" ht="15.75">
      <c r="A26" s="18"/>
      <c r="B26" s="19"/>
      <c r="C26" s="19"/>
      <c r="D26" s="19"/>
    </row>
    <row r="27" spans="1:4" ht="15.75">
      <c r="A27" s="18"/>
      <c r="B27" s="19"/>
      <c r="C27" s="19"/>
      <c r="D27" s="19"/>
    </row>
    <row r="28" spans="1:4" ht="15.75">
      <c r="A28" s="18"/>
      <c r="B28" s="19"/>
      <c r="C28" s="19"/>
      <c r="D28" s="19"/>
    </row>
    <row r="29" spans="1:4" ht="15.75">
      <c r="A29" s="18"/>
      <c r="B29" s="19"/>
      <c r="C29" s="19"/>
      <c r="D29" s="19"/>
    </row>
  </sheetData>
  <sheetProtection/>
  <mergeCells count="5">
    <mergeCell ref="D2:E2"/>
    <mergeCell ref="A5:E5"/>
    <mergeCell ref="A18:B18"/>
    <mergeCell ref="D4:E4"/>
    <mergeCell ref="B3:E3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PageLayoutView="0" workbookViewId="0" topLeftCell="A1">
      <selection activeCell="D7" sqref="D7:D10"/>
    </sheetView>
  </sheetViews>
  <sheetFormatPr defaultColWidth="9.00390625" defaultRowHeight="12.75"/>
  <cols>
    <col min="1" max="1" width="39.375" style="22" customWidth="1"/>
    <col min="2" max="2" width="84.875" style="23" customWidth="1"/>
    <col min="3" max="3" width="17.625" style="24" customWidth="1"/>
    <col min="4" max="4" width="18.625" style="25" customWidth="1"/>
    <col min="5" max="5" width="15.125" style="26" customWidth="1"/>
    <col min="6" max="7" width="18.75390625" style="26" customWidth="1"/>
    <col min="8" max="8" width="12.00390625" style="26" customWidth="1"/>
    <col min="9" max="9" width="9.125" style="27" customWidth="1"/>
    <col min="10" max="16384" width="9.125" style="26" customWidth="1"/>
  </cols>
  <sheetData>
    <row r="1" spans="4:7" ht="18.75">
      <c r="D1" s="112"/>
      <c r="E1" s="113"/>
      <c r="F1" s="114"/>
      <c r="G1" s="114" t="s">
        <v>102</v>
      </c>
    </row>
    <row r="2" spans="4:7" ht="18.75" customHeight="1">
      <c r="D2" s="112"/>
      <c r="E2" s="113"/>
      <c r="F2" s="129" t="s">
        <v>99</v>
      </c>
      <c r="G2" s="130"/>
    </row>
    <row r="3" spans="4:8" ht="18.75" customHeight="1">
      <c r="D3" s="122" t="s">
        <v>383</v>
      </c>
      <c r="E3" s="122"/>
      <c r="F3" s="122"/>
      <c r="G3" s="122"/>
      <c r="H3" s="28"/>
    </row>
    <row r="4" spans="6:7" ht="18.75">
      <c r="F4" s="128"/>
      <c r="G4" s="128"/>
    </row>
    <row r="5" spans="1:8" ht="18.75" customHeight="1">
      <c r="A5" s="131" t="s">
        <v>385</v>
      </c>
      <c r="B5" s="131"/>
      <c r="C5" s="131"/>
      <c r="D5" s="131"/>
      <c r="E5" s="131"/>
      <c r="F5" s="131"/>
      <c r="G5" s="131"/>
      <c r="H5" s="30"/>
    </row>
    <row r="6" spans="2:7" ht="18.75" customHeight="1">
      <c r="B6" s="29"/>
      <c r="C6" s="29"/>
      <c r="D6" s="26"/>
      <c r="E6" s="31"/>
      <c r="F6" s="31"/>
      <c r="G6" s="31" t="s">
        <v>100</v>
      </c>
    </row>
    <row r="7" spans="1:7" ht="15.75" customHeight="1">
      <c r="A7" s="132" t="s">
        <v>22</v>
      </c>
      <c r="B7" s="133" t="s">
        <v>10</v>
      </c>
      <c r="C7" s="134" t="s">
        <v>388</v>
      </c>
      <c r="D7" s="134" t="s">
        <v>390</v>
      </c>
      <c r="E7" s="127" t="s">
        <v>389</v>
      </c>
      <c r="F7" s="127" t="s">
        <v>391</v>
      </c>
      <c r="G7" s="127" t="s">
        <v>392</v>
      </c>
    </row>
    <row r="8" spans="1:7" ht="15.75">
      <c r="A8" s="132"/>
      <c r="B8" s="133"/>
      <c r="C8" s="135"/>
      <c r="D8" s="135"/>
      <c r="E8" s="127"/>
      <c r="F8" s="127"/>
      <c r="G8" s="127"/>
    </row>
    <row r="9" spans="1:7" ht="15.75">
      <c r="A9" s="132"/>
      <c r="B9" s="133"/>
      <c r="C9" s="135"/>
      <c r="D9" s="135"/>
      <c r="E9" s="127"/>
      <c r="F9" s="127"/>
      <c r="G9" s="127"/>
    </row>
    <row r="10" spans="1:7" ht="78.75" customHeight="1">
      <c r="A10" s="132"/>
      <c r="B10" s="133"/>
      <c r="C10" s="136"/>
      <c r="D10" s="136"/>
      <c r="E10" s="127"/>
      <c r="F10" s="127"/>
      <c r="G10" s="127"/>
    </row>
    <row r="11" spans="1:7" ht="15.75">
      <c r="A11" s="34">
        <v>1</v>
      </c>
      <c r="B11" s="35" t="s">
        <v>13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</row>
    <row r="12" spans="1:9" ht="23.25" customHeight="1">
      <c r="A12" s="37" t="s">
        <v>103</v>
      </c>
      <c r="B12" s="38" t="s">
        <v>25</v>
      </c>
      <c r="C12" s="55">
        <f>C13+C27+C35+C51+C21+C45+C59</f>
        <v>19352221</v>
      </c>
      <c r="D12" s="55">
        <f>D13+D27+D35+D51+D21+D45+D59+D42</f>
        <v>23364665.64</v>
      </c>
      <c r="E12" s="55">
        <f>E13+E27+E35+E51+E21+E45+E59+E42</f>
        <v>22502780.429999996</v>
      </c>
      <c r="F12" s="55">
        <f>F13+F27+F35+F51+F21+F45+F59+F42</f>
        <v>-861885.2100000011</v>
      </c>
      <c r="G12" s="39">
        <f aca="true" t="shared" si="0" ref="G12:G26">E12/D12*100</f>
        <v>96.31115966613933</v>
      </c>
      <c r="H12" s="40"/>
      <c r="I12" s="41"/>
    </row>
    <row r="13" spans="1:9" s="43" customFormat="1" ht="23.25" customHeight="1">
      <c r="A13" s="37" t="s">
        <v>104</v>
      </c>
      <c r="B13" s="42" t="s">
        <v>105</v>
      </c>
      <c r="C13" s="55">
        <f>C14</f>
        <v>8667531</v>
      </c>
      <c r="D13" s="55">
        <f>D14</f>
        <v>10318080.73</v>
      </c>
      <c r="E13" s="55">
        <f>E14</f>
        <v>10842292.17</v>
      </c>
      <c r="F13" s="55">
        <f>E13-D13</f>
        <v>524211.4399999995</v>
      </c>
      <c r="G13" s="39">
        <f t="shared" si="0"/>
        <v>105.08051306941073</v>
      </c>
      <c r="H13" s="40"/>
      <c r="I13" s="41"/>
    </row>
    <row r="14" spans="1:9" s="46" customFormat="1" ht="18.75">
      <c r="A14" s="33" t="s">
        <v>106</v>
      </c>
      <c r="B14" s="44" t="s">
        <v>107</v>
      </c>
      <c r="C14" s="56">
        <f>C15+C16+C17+C20+C18+C19</f>
        <v>8667531</v>
      </c>
      <c r="D14" s="56">
        <f>D15+D16+D17+D20+D18+D19</f>
        <v>10318080.73</v>
      </c>
      <c r="E14" s="56">
        <f>E15+E16+E17+E20+E18+E19</f>
        <v>10842292.17</v>
      </c>
      <c r="F14" s="56">
        <f>E14-D14</f>
        <v>524211.4399999995</v>
      </c>
      <c r="G14" s="45">
        <f t="shared" si="0"/>
        <v>105.08051306941073</v>
      </c>
      <c r="H14" s="40"/>
      <c r="I14" s="41"/>
    </row>
    <row r="15" spans="1:9" s="43" customFormat="1" ht="112.5">
      <c r="A15" s="33" t="s">
        <v>108</v>
      </c>
      <c r="B15" s="47" t="s">
        <v>393</v>
      </c>
      <c r="C15" s="56">
        <v>8605802</v>
      </c>
      <c r="D15" s="56">
        <v>10199244.73</v>
      </c>
      <c r="E15" s="56">
        <v>10724789.48</v>
      </c>
      <c r="F15" s="56">
        <f aca="true" t="shared" si="1" ref="F15:F78">E15-D15</f>
        <v>525544.75</v>
      </c>
      <c r="G15" s="45">
        <f t="shared" si="0"/>
        <v>105.15278105303392</v>
      </c>
      <c r="H15" s="40"/>
      <c r="I15" s="41"/>
    </row>
    <row r="16" spans="1:9" s="43" customFormat="1" ht="136.5" customHeight="1">
      <c r="A16" s="33" t="s">
        <v>109</v>
      </c>
      <c r="B16" s="47" t="s">
        <v>394</v>
      </c>
      <c r="C16" s="56">
        <v>9679</v>
      </c>
      <c r="D16" s="56">
        <v>9679</v>
      </c>
      <c r="E16" s="56">
        <v>9018.51</v>
      </c>
      <c r="F16" s="56">
        <f t="shared" si="1"/>
        <v>-660.4899999999998</v>
      </c>
      <c r="G16" s="45">
        <f t="shared" si="0"/>
        <v>93.17605124496332</v>
      </c>
      <c r="H16" s="40"/>
      <c r="I16" s="41"/>
    </row>
    <row r="17" spans="1:9" s="43" customFormat="1" ht="56.25">
      <c r="A17" s="33" t="s">
        <v>110</v>
      </c>
      <c r="B17" s="47" t="s">
        <v>395</v>
      </c>
      <c r="C17" s="56">
        <v>37922</v>
      </c>
      <c r="D17" s="56">
        <v>70922.98</v>
      </c>
      <c r="E17" s="56">
        <v>69395.4</v>
      </c>
      <c r="F17" s="56">
        <f t="shared" si="1"/>
        <v>-1527.5800000000017</v>
      </c>
      <c r="G17" s="45">
        <f t="shared" si="0"/>
        <v>97.84614239277593</v>
      </c>
      <c r="H17" s="40"/>
      <c r="I17" s="41"/>
    </row>
    <row r="18" spans="1:9" s="43" customFormat="1" ht="56.25">
      <c r="A18" s="33" t="s">
        <v>253</v>
      </c>
      <c r="B18" s="117" t="s">
        <v>254</v>
      </c>
      <c r="C18" s="56">
        <v>14128</v>
      </c>
      <c r="D18" s="56">
        <v>11628</v>
      </c>
      <c r="E18" s="56">
        <v>14002.84</v>
      </c>
      <c r="F18" s="56">
        <f t="shared" si="1"/>
        <v>2374.84</v>
      </c>
      <c r="G18" s="45">
        <f t="shared" si="0"/>
        <v>120.4234606123151</v>
      </c>
      <c r="H18" s="40"/>
      <c r="I18" s="41"/>
    </row>
    <row r="19" spans="1:9" s="43" customFormat="1" ht="56.25">
      <c r="A19" s="33" t="s">
        <v>398</v>
      </c>
      <c r="B19" s="117" t="s">
        <v>396</v>
      </c>
      <c r="C19" s="56">
        <v>0</v>
      </c>
      <c r="D19" s="56">
        <v>26606</v>
      </c>
      <c r="E19" s="56">
        <v>25085.92</v>
      </c>
      <c r="F19" s="56">
        <f t="shared" si="1"/>
        <v>-1520.0800000000017</v>
      </c>
      <c r="G19" s="45">
        <f t="shared" si="0"/>
        <v>94.28670224761332</v>
      </c>
      <c r="H19" s="40"/>
      <c r="I19" s="41"/>
    </row>
    <row r="20" spans="1:9" s="43" customFormat="1" ht="56.25">
      <c r="A20" s="33" t="s">
        <v>399</v>
      </c>
      <c r="B20" s="117" t="s">
        <v>397</v>
      </c>
      <c r="C20" s="56">
        <v>0</v>
      </c>
      <c r="D20" s="56">
        <v>0.02</v>
      </c>
      <c r="E20" s="56">
        <v>0.02</v>
      </c>
      <c r="F20" s="56">
        <f t="shared" si="1"/>
        <v>0</v>
      </c>
      <c r="G20" s="45">
        <f t="shared" si="0"/>
        <v>100</v>
      </c>
      <c r="H20" s="40"/>
      <c r="I20" s="41"/>
    </row>
    <row r="21" spans="1:9" s="43" customFormat="1" ht="37.5">
      <c r="A21" s="48" t="s">
        <v>111</v>
      </c>
      <c r="B21" s="38" t="s">
        <v>29</v>
      </c>
      <c r="C21" s="55">
        <f>C22</f>
        <v>2153900</v>
      </c>
      <c r="D21" s="55">
        <f>D22</f>
        <v>2153900</v>
      </c>
      <c r="E21" s="55">
        <f>E22</f>
        <v>2506986.2900000005</v>
      </c>
      <c r="F21" s="56">
        <f t="shared" si="1"/>
        <v>353086.2900000005</v>
      </c>
      <c r="G21" s="39">
        <f t="shared" si="0"/>
        <v>116.39288221365898</v>
      </c>
      <c r="H21" s="40"/>
      <c r="I21" s="41"/>
    </row>
    <row r="22" spans="1:9" s="43" customFormat="1" ht="37.5">
      <c r="A22" s="33" t="s">
        <v>112</v>
      </c>
      <c r="B22" s="44" t="s">
        <v>30</v>
      </c>
      <c r="C22" s="56">
        <f>C23+C24+C25+C26</f>
        <v>2153900</v>
      </c>
      <c r="D22" s="56">
        <f>D23+D24+D25+D26</f>
        <v>2153900</v>
      </c>
      <c r="E22" s="56">
        <f>E23+E24+E25+E26</f>
        <v>2506986.2900000005</v>
      </c>
      <c r="F22" s="56">
        <f t="shared" si="1"/>
        <v>353086.2900000005</v>
      </c>
      <c r="G22" s="45">
        <f t="shared" si="0"/>
        <v>116.39288221365898</v>
      </c>
      <c r="H22" s="40"/>
      <c r="I22" s="41"/>
    </row>
    <row r="23" spans="1:9" s="43" customFormat="1" ht="75">
      <c r="A23" s="33" t="s">
        <v>113</v>
      </c>
      <c r="B23" s="44" t="s">
        <v>15</v>
      </c>
      <c r="C23" s="56">
        <v>1020100</v>
      </c>
      <c r="D23" s="56">
        <v>1020100</v>
      </c>
      <c r="E23" s="56">
        <v>1299006.33</v>
      </c>
      <c r="F23" s="56">
        <f t="shared" si="1"/>
        <v>278906.3300000001</v>
      </c>
      <c r="G23" s="45">
        <f t="shared" si="0"/>
        <v>127.34107734535831</v>
      </c>
      <c r="H23" s="40"/>
      <c r="I23" s="41"/>
    </row>
    <row r="24" spans="1:9" s="43" customFormat="1" ht="93.75">
      <c r="A24" s="33" t="s">
        <v>114</v>
      </c>
      <c r="B24" s="49" t="s">
        <v>16</v>
      </c>
      <c r="C24" s="56">
        <v>7100</v>
      </c>
      <c r="D24" s="56">
        <v>7100</v>
      </c>
      <c r="E24" s="56">
        <v>6784.54</v>
      </c>
      <c r="F24" s="56">
        <f t="shared" si="1"/>
        <v>-315.46000000000004</v>
      </c>
      <c r="G24" s="45">
        <f t="shared" si="0"/>
        <v>95.5569014084507</v>
      </c>
      <c r="H24" s="40"/>
      <c r="I24" s="41"/>
    </row>
    <row r="25" spans="1:9" s="43" customFormat="1" ht="75">
      <c r="A25" s="33" t="s">
        <v>115</v>
      </c>
      <c r="B25" s="49" t="s">
        <v>17</v>
      </c>
      <c r="C25" s="56">
        <v>1261100</v>
      </c>
      <c r="D25" s="56">
        <v>1261100</v>
      </c>
      <c r="E25" s="56">
        <v>1342624.28</v>
      </c>
      <c r="F25" s="56">
        <f t="shared" si="1"/>
        <v>81524.28000000003</v>
      </c>
      <c r="G25" s="45">
        <f t="shared" si="0"/>
        <v>106.46453730869877</v>
      </c>
      <c r="H25" s="40"/>
      <c r="I25" s="41"/>
    </row>
    <row r="26" spans="1:9" s="43" customFormat="1" ht="75">
      <c r="A26" s="33" t="s">
        <v>116</v>
      </c>
      <c r="B26" s="49" t="s">
        <v>18</v>
      </c>
      <c r="C26" s="56">
        <v>-134400</v>
      </c>
      <c r="D26" s="56">
        <v>-134400</v>
      </c>
      <c r="E26" s="56">
        <v>-141428.86</v>
      </c>
      <c r="F26" s="56">
        <f t="shared" si="1"/>
        <v>-7028.859999999986</v>
      </c>
      <c r="G26" s="45">
        <f t="shared" si="0"/>
        <v>105.22980654761905</v>
      </c>
      <c r="H26" s="40"/>
      <c r="I26" s="41"/>
    </row>
    <row r="27" spans="1:9" s="43" customFormat="1" ht="18.75">
      <c r="A27" s="37" t="s">
        <v>117</v>
      </c>
      <c r="B27" s="38" t="s">
        <v>118</v>
      </c>
      <c r="C27" s="55">
        <f>C28+C30</f>
        <v>7875651</v>
      </c>
      <c r="D27" s="55">
        <f>D28+D30</f>
        <v>7729694.890000001</v>
      </c>
      <c r="E27" s="55">
        <f>E28+E30</f>
        <v>7236033.359999999</v>
      </c>
      <c r="F27" s="56">
        <f t="shared" si="1"/>
        <v>-493661.5300000012</v>
      </c>
      <c r="G27" s="39">
        <f aca="true" t="shared" si="2" ref="G27:G36">E27/D27*100</f>
        <v>93.61344093104299</v>
      </c>
      <c r="H27" s="40"/>
      <c r="I27" s="41"/>
    </row>
    <row r="28" spans="1:9" ht="18.75">
      <c r="A28" s="33" t="s">
        <v>119</v>
      </c>
      <c r="B28" s="44" t="s">
        <v>32</v>
      </c>
      <c r="C28" s="56">
        <f>C29</f>
        <v>2667046</v>
      </c>
      <c r="D28" s="56">
        <f>D29</f>
        <v>2667046</v>
      </c>
      <c r="E28" s="56">
        <f>E29</f>
        <v>2613234.42</v>
      </c>
      <c r="F28" s="56">
        <f t="shared" si="1"/>
        <v>-53811.580000000075</v>
      </c>
      <c r="G28" s="45">
        <f t="shared" si="2"/>
        <v>97.98235276031984</v>
      </c>
      <c r="H28" s="40"/>
      <c r="I28" s="41"/>
    </row>
    <row r="29" spans="1:9" ht="56.25">
      <c r="A29" s="33" t="s">
        <v>137</v>
      </c>
      <c r="B29" s="44" t="s">
        <v>19</v>
      </c>
      <c r="C29" s="56">
        <v>2667046</v>
      </c>
      <c r="D29" s="56">
        <v>2667046</v>
      </c>
      <c r="E29" s="56">
        <v>2613234.42</v>
      </c>
      <c r="F29" s="56">
        <f t="shared" si="1"/>
        <v>-53811.580000000075</v>
      </c>
      <c r="G29" s="45">
        <f t="shared" si="2"/>
        <v>97.98235276031984</v>
      </c>
      <c r="H29" s="40"/>
      <c r="I29" s="41"/>
    </row>
    <row r="30" spans="1:9" ht="18.75">
      <c r="A30" s="33" t="s">
        <v>120</v>
      </c>
      <c r="B30" s="44" t="s">
        <v>121</v>
      </c>
      <c r="C30" s="56">
        <f>C31+C33</f>
        <v>5208605</v>
      </c>
      <c r="D30" s="56">
        <f>D31+D33</f>
        <v>5062648.890000001</v>
      </c>
      <c r="E30" s="56">
        <f>E31+E33</f>
        <v>4622798.9399999995</v>
      </c>
      <c r="F30" s="56">
        <f t="shared" si="1"/>
        <v>-439849.9500000011</v>
      </c>
      <c r="G30" s="45">
        <f t="shared" si="2"/>
        <v>91.31186144729857</v>
      </c>
      <c r="H30" s="40"/>
      <c r="I30" s="41"/>
    </row>
    <row r="31" spans="1:9" ht="18.75">
      <c r="A31" s="33" t="s">
        <v>122</v>
      </c>
      <c r="B31" s="44" t="s">
        <v>123</v>
      </c>
      <c r="C31" s="56">
        <f>C32</f>
        <v>2723950</v>
      </c>
      <c r="D31" s="56">
        <f>D32</f>
        <v>2577993.89</v>
      </c>
      <c r="E31" s="56">
        <f>E32</f>
        <v>2356291.8</v>
      </c>
      <c r="F31" s="56">
        <f t="shared" si="1"/>
        <v>-221702.09000000032</v>
      </c>
      <c r="G31" s="45">
        <f t="shared" si="2"/>
        <v>91.40020886550666</v>
      </c>
      <c r="H31" s="40"/>
      <c r="I31" s="41"/>
    </row>
    <row r="32" spans="1:9" ht="37.5">
      <c r="A32" s="33" t="s">
        <v>139</v>
      </c>
      <c r="B32" s="44" t="s">
        <v>138</v>
      </c>
      <c r="C32" s="56">
        <v>2723950</v>
      </c>
      <c r="D32" s="56">
        <v>2577993.89</v>
      </c>
      <c r="E32" s="56">
        <v>2356291.8</v>
      </c>
      <c r="F32" s="56">
        <f t="shared" si="1"/>
        <v>-221702.09000000032</v>
      </c>
      <c r="G32" s="45">
        <f t="shared" si="2"/>
        <v>91.40020886550666</v>
      </c>
      <c r="H32" s="40"/>
      <c r="I32" s="41"/>
    </row>
    <row r="33" spans="1:9" ht="18.75">
      <c r="A33" s="33" t="s">
        <v>124</v>
      </c>
      <c r="B33" s="44" t="s">
        <v>125</v>
      </c>
      <c r="C33" s="56">
        <f>C34</f>
        <v>2484655</v>
      </c>
      <c r="D33" s="56">
        <f>D34</f>
        <v>2484655</v>
      </c>
      <c r="E33" s="56">
        <f>E34</f>
        <v>2266507.14</v>
      </c>
      <c r="F33" s="56">
        <f t="shared" si="1"/>
        <v>-218147.85999999987</v>
      </c>
      <c r="G33" s="45">
        <f t="shared" si="2"/>
        <v>91.22019515787908</v>
      </c>
      <c r="H33" s="40"/>
      <c r="I33" s="41"/>
    </row>
    <row r="34" spans="1:9" ht="37.5">
      <c r="A34" s="33" t="s">
        <v>140</v>
      </c>
      <c r="B34" s="44" t="s">
        <v>20</v>
      </c>
      <c r="C34" s="56">
        <v>2484655</v>
      </c>
      <c r="D34" s="56">
        <v>2484655</v>
      </c>
      <c r="E34" s="56">
        <v>2266507.14</v>
      </c>
      <c r="F34" s="56">
        <f t="shared" si="1"/>
        <v>-218147.85999999987</v>
      </c>
      <c r="G34" s="45">
        <f t="shared" si="2"/>
        <v>91.22019515787908</v>
      </c>
      <c r="H34" s="40"/>
      <c r="I34" s="41"/>
    </row>
    <row r="35" spans="1:9" ht="56.25">
      <c r="A35" s="37" t="s">
        <v>126</v>
      </c>
      <c r="B35" s="38" t="s">
        <v>127</v>
      </c>
      <c r="C35" s="57">
        <f>C36+C39</f>
        <v>600443</v>
      </c>
      <c r="D35" s="57">
        <f>D36+D39</f>
        <v>705166.9099999999</v>
      </c>
      <c r="E35" s="57">
        <f>E36+E39</f>
        <v>726137.97</v>
      </c>
      <c r="F35" s="56">
        <f t="shared" si="1"/>
        <v>20971.060000000056</v>
      </c>
      <c r="G35" s="51">
        <f t="shared" si="2"/>
        <v>102.97391436021863</v>
      </c>
      <c r="H35" s="40"/>
      <c r="I35" s="41"/>
    </row>
    <row r="36" spans="1:9" ht="93.75">
      <c r="A36" s="33" t="s">
        <v>128</v>
      </c>
      <c r="B36" s="49" t="s">
        <v>36</v>
      </c>
      <c r="C36" s="58">
        <f aca="true" t="shared" si="3" ref="C36:E37">C37</f>
        <v>0</v>
      </c>
      <c r="D36" s="58">
        <f t="shared" si="3"/>
        <v>5828.32</v>
      </c>
      <c r="E36" s="58">
        <f t="shared" si="3"/>
        <v>5828.32</v>
      </c>
      <c r="F36" s="56">
        <f t="shared" si="1"/>
        <v>0</v>
      </c>
      <c r="G36" s="50">
        <f t="shared" si="2"/>
        <v>100</v>
      </c>
      <c r="H36" s="40"/>
      <c r="I36" s="41"/>
    </row>
    <row r="37" spans="1:9" ht="56.25">
      <c r="A37" s="33" t="s">
        <v>255</v>
      </c>
      <c r="B37" s="49" t="s">
        <v>256</v>
      </c>
      <c r="C37" s="56">
        <f t="shared" si="3"/>
        <v>0</v>
      </c>
      <c r="D37" s="56">
        <f t="shared" si="3"/>
        <v>5828.32</v>
      </c>
      <c r="E37" s="56">
        <f t="shared" si="3"/>
        <v>5828.32</v>
      </c>
      <c r="F37" s="56">
        <f t="shared" si="1"/>
        <v>0</v>
      </c>
      <c r="G37" s="45">
        <f aca="true" t="shared" si="4" ref="G37:G44">E37/D37*100</f>
        <v>100</v>
      </c>
      <c r="H37" s="40"/>
      <c r="I37" s="41"/>
    </row>
    <row r="38" spans="1:9" ht="37.5">
      <c r="A38" s="33" t="s">
        <v>257</v>
      </c>
      <c r="B38" s="49" t="s">
        <v>258</v>
      </c>
      <c r="C38" s="56">
        <v>0</v>
      </c>
      <c r="D38" s="56">
        <v>5828.32</v>
      </c>
      <c r="E38" s="56">
        <v>5828.32</v>
      </c>
      <c r="F38" s="56">
        <f t="shared" si="1"/>
        <v>0</v>
      </c>
      <c r="G38" s="45">
        <f t="shared" si="4"/>
        <v>100</v>
      </c>
      <c r="H38" s="40"/>
      <c r="I38" s="41"/>
    </row>
    <row r="39" spans="1:9" ht="93.75">
      <c r="A39" s="33" t="s">
        <v>400</v>
      </c>
      <c r="B39" s="44" t="s">
        <v>401</v>
      </c>
      <c r="C39" s="56">
        <f aca="true" t="shared" si="5" ref="C39:E40">C40</f>
        <v>600443</v>
      </c>
      <c r="D39" s="56">
        <f t="shared" si="5"/>
        <v>699338.59</v>
      </c>
      <c r="E39" s="56">
        <f t="shared" si="5"/>
        <v>720309.65</v>
      </c>
      <c r="F39" s="56">
        <f t="shared" si="1"/>
        <v>20971.060000000056</v>
      </c>
      <c r="G39" s="45">
        <f t="shared" si="4"/>
        <v>102.99869909938761</v>
      </c>
      <c r="H39" s="40"/>
      <c r="I39" s="41"/>
    </row>
    <row r="40" spans="1:9" ht="93.75">
      <c r="A40" s="33" t="s">
        <v>404</v>
      </c>
      <c r="B40" s="44" t="s">
        <v>405</v>
      </c>
      <c r="C40" s="56">
        <f t="shared" si="5"/>
        <v>600443</v>
      </c>
      <c r="D40" s="56">
        <f t="shared" si="5"/>
        <v>699338.59</v>
      </c>
      <c r="E40" s="56">
        <f t="shared" si="5"/>
        <v>720309.65</v>
      </c>
      <c r="F40" s="56">
        <f t="shared" si="1"/>
        <v>20971.060000000056</v>
      </c>
      <c r="G40" s="45">
        <f t="shared" si="4"/>
        <v>102.99869909938761</v>
      </c>
      <c r="H40" s="40"/>
      <c r="I40" s="41"/>
    </row>
    <row r="41" spans="1:9" ht="93.75">
      <c r="A41" s="33" t="s">
        <v>403</v>
      </c>
      <c r="B41" s="44" t="s">
        <v>402</v>
      </c>
      <c r="C41" s="56">
        <v>600443</v>
      </c>
      <c r="D41" s="56">
        <v>699338.59</v>
      </c>
      <c r="E41" s="56">
        <v>720309.65</v>
      </c>
      <c r="F41" s="56">
        <f t="shared" si="1"/>
        <v>20971.060000000056</v>
      </c>
      <c r="G41" s="45">
        <f t="shared" si="4"/>
        <v>102.99869909938761</v>
      </c>
      <c r="H41" s="40"/>
      <c r="I41" s="41"/>
    </row>
    <row r="42" spans="1:9" ht="31.5">
      <c r="A42" s="37" t="s">
        <v>414</v>
      </c>
      <c r="B42" s="120" t="s">
        <v>415</v>
      </c>
      <c r="C42" s="57">
        <f aca="true" t="shared" si="6" ref="C42:E43">C43</f>
        <v>0</v>
      </c>
      <c r="D42" s="57">
        <f t="shared" si="6"/>
        <v>66949.9</v>
      </c>
      <c r="E42" s="57">
        <f t="shared" si="6"/>
        <v>66949.9</v>
      </c>
      <c r="F42" s="56">
        <f t="shared" si="1"/>
        <v>0</v>
      </c>
      <c r="G42" s="51">
        <f t="shared" si="4"/>
        <v>100</v>
      </c>
      <c r="H42" s="40"/>
      <c r="I42" s="41"/>
    </row>
    <row r="43" spans="1:9" ht="18.75">
      <c r="A43" s="33" t="s">
        <v>419</v>
      </c>
      <c r="B43" s="118" t="s">
        <v>416</v>
      </c>
      <c r="C43" s="56">
        <f t="shared" si="6"/>
        <v>0</v>
      </c>
      <c r="D43" s="56">
        <f t="shared" si="6"/>
        <v>66949.9</v>
      </c>
      <c r="E43" s="56">
        <f t="shared" si="6"/>
        <v>66949.9</v>
      </c>
      <c r="F43" s="56">
        <f t="shared" si="1"/>
        <v>0</v>
      </c>
      <c r="G43" s="45">
        <f t="shared" si="4"/>
        <v>100</v>
      </c>
      <c r="H43" s="40"/>
      <c r="I43" s="41"/>
    </row>
    <row r="44" spans="1:9" ht="18.75">
      <c r="A44" s="33" t="s">
        <v>418</v>
      </c>
      <c r="B44" s="118" t="s">
        <v>417</v>
      </c>
      <c r="C44" s="56">
        <v>0</v>
      </c>
      <c r="D44" s="56">
        <v>66949.9</v>
      </c>
      <c r="E44" s="56">
        <v>66949.9</v>
      </c>
      <c r="F44" s="56">
        <f t="shared" si="1"/>
        <v>0</v>
      </c>
      <c r="G44" s="45">
        <f t="shared" si="4"/>
        <v>100</v>
      </c>
      <c r="H44" s="40"/>
      <c r="I44" s="41"/>
    </row>
    <row r="45" spans="1:9" s="43" customFormat="1" ht="37.5">
      <c r="A45" s="37" t="s">
        <v>269</v>
      </c>
      <c r="B45" s="38" t="s">
        <v>265</v>
      </c>
      <c r="C45" s="57">
        <f>C46+C48</f>
        <v>0</v>
      </c>
      <c r="D45" s="57">
        <f>D46+D48</f>
        <v>154682</v>
      </c>
      <c r="E45" s="57">
        <f>E46+E48</f>
        <v>154682</v>
      </c>
      <c r="F45" s="56">
        <f t="shared" si="1"/>
        <v>0</v>
      </c>
      <c r="G45" s="51">
        <f aca="true" t="shared" si="7" ref="G45:G59">E45/D45*100</f>
        <v>100</v>
      </c>
      <c r="H45" s="40"/>
      <c r="I45" s="41"/>
    </row>
    <row r="46" spans="1:9" s="43" customFormat="1" ht="18.75">
      <c r="A46" s="33" t="s">
        <v>407</v>
      </c>
      <c r="B46" s="44" t="s">
        <v>406</v>
      </c>
      <c r="C46" s="56">
        <f>C47</f>
        <v>0</v>
      </c>
      <c r="D46" s="56">
        <f>D47</f>
        <v>152000</v>
      </c>
      <c r="E46" s="56">
        <f>E47</f>
        <v>152000</v>
      </c>
      <c r="F46" s="56">
        <f t="shared" si="1"/>
        <v>0</v>
      </c>
      <c r="G46" s="45">
        <f t="shared" si="7"/>
        <v>100</v>
      </c>
      <c r="H46" s="40"/>
      <c r="I46" s="41"/>
    </row>
    <row r="47" spans="1:9" s="43" customFormat="1" ht="37.5">
      <c r="A47" s="33" t="s">
        <v>408</v>
      </c>
      <c r="B47" s="44" t="s">
        <v>409</v>
      </c>
      <c r="C47" s="56">
        <v>0</v>
      </c>
      <c r="D47" s="56">
        <v>152000</v>
      </c>
      <c r="E47" s="56">
        <v>152000</v>
      </c>
      <c r="F47" s="56">
        <f t="shared" si="1"/>
        <v>0</v>
      </c>
      <c r="G47" s="45">
        <f t="shared" si="7"/>
        <v>100</v>
      </c>
      <c r="H47" s="40"/>
      <c r="I47" s="41"/>
    </row>
    <row r="48" spans="1:9" s="43" customFormat="1" ht="37.5">
      <c r="A48" s="33" t="s">
        <v>270</v>
      </c>
      <c r="B48" s="44" t="s">
        <v>266</v>
      </c>
      <c r="C48" s="56">
        <f aca="true" t="shared" si="8" ref="C48:E49">C49</f>
        <v>0</v>
      </c>
      <c r="D48" s="56">
        <f t="shared" si="8"/>
        <v>2682</v>
      </c>
      <c r="E48" s="56">
        <f t="shared" si="8"/>
        <v>2682</v>
      </c>
      <c r="F48" s="56">
        <f t="shared" si="1"/>
        <v>0</v>
      </c>
      <c r="G48" s="45">
        <f t="shared" si="7"/>
        <v>100</v>
      </c>
      <c r="H48" s="40"/>
      <c r="I48" s="41"/>
    </row>
    <row r="49" spans="1:9" s="43" customFormat="1" ht="56.25">
      <c r="A49" s="33" t="s">
        <v>271</v>
      </c>
      <c r="B49" s="44" t="s">
        <v>267</v>
      </c>
      <c r="C49" s="56">
        <f t="shared" si="8"/>
        <v>0</v>
      </c>
      <c r="D49" s="56">
        <f t="shared" si="8"/>
        <v>2682</v>
      </c>
      <c r="E49" s="56">
        <f t="shared" si="8"/>
        <v>2682</v>
      </c>
      <c r="F49" s="56">
        <f t="shared" si="1"/>
        <v>0</v>
      </c>
      <c r="G49" s="45">
        <f t="shared" si="7"/>
        <v>100</v>
      </c>
      <c r="H49" s="40"/>
      <c r="I49" s="41"/>
    </row>
    <row r="50" spans="1:9" s="43" customFormat="1" ht="56.25">
      <c r="A50" s="33" t="s">
        <v>272</v>
      </c>
      <c r="B50" s="44" t="s">
        <v>268</v>
      </c>
      <c r="C50" s="56">
        <v>0</v>
      </c>
      <c r="D50" s="56">
        <v>2682</v>
      </c>
      <c r="E50" s="56">
        <v>2682</v>
      </c>
      <c r="F50" s="56">
        <f t="shared" si="1"/>
        <v>0</v>
      </c>
      <c r="G50" s="45">
        <f t="shared" si="7"/>
        <v>100</v>
      </c>
      <c r="H50" s="40"/>
      <c r="I50" s="41"/>
    </row>
    <row r="51" spans="1:9" ht="18.75">
      <c r="A51" s="37" t="s">
        <v>129</v>
      </c>
      <c r="B51" s="38" t="s">
        <v>130</v>
      </c>
      <c r="C51" s="57">
        <f>C52+C56</f>
        <v>54696</v>
      </c>
      <c r="D51" s="57">
        <f>D52+D56+D54</f>
        <v>1926191.21</v>
      </c>
      <c r="E51" s="57">
        <f>E52+E56+E54</f>
        <v>659698.74</v>
      </c>
      <c r="F51" s="56">
        <f t="shared" si="1"/>
        <v>-1266492.47</v>
      </c>
      <c r="G51" s="51">
        <f t="shared" si="7"/>
        <v>34.24887085846478</v>
      </c>
      <c r="H51" s="40"/>
      <c r="I51" s="41"/>
    </row>
    <row r="52" spans="1:9" ht="48.75" customHeight="1">
      <c r="A52" s="33" t="s">
        <v>142</v>
      </c>
      <c r="B52" s="44" t="s">
        <v>141</v>
      </c>
      <c r="C52" s="56">
        <f>C53</f>
        <v>24790</v>
      </c>
      <c r="D52" s="56">
        <f>D53</f>
        <v>91790</v>
      </c>
      <c r="E52" s="56">
        <f>E53</f>
        <v>88716.37</v>
      </c>
      <c r="F52" s="56">
        <f t="shared" si="1"/>
        <v>-3073.6300000000047</v>
      </c>
      <c r="G52" s="45">
        <f t="shared" si="7"/>
        <v>96.65145440679812</v>
      </c>
      <c r="H52" s="40"/>
      <c r="I52" s="41"/>
    </row>
    <row r="53" spans="1:9" ht="56.25">
      <c r="A53" s="33" t="s">
        <v>143</v>
      </c>
      <c r="B53" s="47" t="s">
        <v>144</v>
      </c>
      <c r="C53" s="56">
        <v>24790</v>
      </c>
      <c r="D53" s="56">
        <v>91790</v>
      </c>
      <c r="E53" s="56">
        <v>88716.37</v>
      </c>
      <c r="F53" s="56">
        <f t="shared" si="1"/>
        <v>-3073.6300000000047</v>
      </c>
      <c r="G53" s="45">
        <f t="shared" si="7"/>
        <v>96.65145440679812</v>
      </c>
      <c r="H53" s="40"/>
      <c r="I53" s="41"/>
    </row>
    <row r="54" spans="1:9" ht="120" customHeight="1">
      <c r="A54" s="33" t="s">
        <v>410</v>
      </c>
      <c r="B54" s="119" t="s">
        <v>412</v>
      </c>
      <c r="C54" s="56">
        <f>C55</f>
        <v>0</v>
      </c>
      <c r="D54" s="56">
        <f>D55</f>
        <v>1828840.7</v>
      </c>
      <c r="E54" s="56">
        <f>E55</f>
        <v>565421.86</v>
      </c>
      <c r="F54" s="56">
        <f t="shared" si="1"/>
        <v>-1263418.8399999999</v>
      </c>
      <c r="G54" s="45">
        <f t="shared" si="7"/>
        <v>30.91695520555727</v>
      </c>
      <c r="H54" s="40"/>
      <c r="I54" s="41"/>
    </row>
    <row r="55" spans="1:9" ht="87" customHeight="1">
      <c r="A55" s="33" t="s">
        <v>411</v>
      </c>
      <c r="B55" s="119" t="s">
        <v>413</v>
      </c>
      <c r="C55" s="56">
        <v>0</v>
      </c>
      <c r="D55" s="56">
        <v>1828840.7</v>
      </c>
      <c r="E55" s="56">
        <v>565421.86</v>
      </c>
      <c r="F55" s="56">
        <f t="shared" si="1"/>
        <v>-1263418.8399999999</v>
      </c>
      <c r="G55" s="45">
        <f t="shared" si="7"/>
        <v>30.91695520555727</v>
      </c>
      <c r="H55" s="40"/>
      <c r="I55" s="41"/>
    </row>
    <row r="56" spans="1:9" ht="18.75">
      <c r="A56" s="33" t="s">
        <v>145</v>
      </c>
      <c r="B56" s="44" t="s">
        <v>146</v>
      </c>
      <c r="C56" s="56">
        <f aca="true" t="shared" si="9" ref="C56:E57">C57</f>
        <v>29906</v>
      </c>
      <c r="D56" s="56">
        <f t="shared" si="9"/>
        <v>5560.51</v>
      </c>
      <c r="E56" s="56">
        <f t="shared" si="9"/>
        <v>5560.51</v>
      </c>
      <c r="F56" s="56">
        <f t="shared" si="1"/>
        <v>0</v>
      </c>
      <c r="G56" s="45">
        <f t="shared" si="7"/>
        <v>100</v>
      </c>
      <c r="H56" s="40"/>
      <c r="I56" s="41"/>
    </row>
    <row r="57" spans="1:9" ht="37.5">
      <c r="A57" s="33" t="s">
        <v>147</v>
      </c>
      <c r="B57" s="53" t="s">
        <v>148</v>
      </c>
      <c r="C57" s="56">
        <f t="shared" si="9"/>
        <v>29906</v>
      </c>
      <c r="D57" s="56">
        <f t="shared" si="9"/>
        <v>5560.51</v>
      </c>
      <c r="E57" s="56">
        <f t="shared" si="9"/>
        <v>5560.51</v>
      </c>
      <c r="F57" s="56">
        <f t="shared" si="1"/>
        <v>0</v>
      </c>
      <c r="G57" s="45">
        <f t="shared" si="7"/>
        <v>100</v>
      </c>
      <c r="H57" s="40"/>
      <c r="I57" s="41"/>
    </row>
    <row r="58" spans="1:9" ht="75">
      <c r="A58" s="33" t="s">
        <v>149</v>
      </c>
      <c r="B58" s="53" t="s">
        <v>150</v>
      </c>
      <c r="C58" s="56">
        <v>29906</v>
      </c>
      <c r="D58" s="56">
        <v>5560.51</v>
      </c>
      <c r="E58" s="56">
        <v>5560.51</v>
      </c>
      <c r="F58" s="56">
        <f t="shared" si="1"/>
        <v>0</v>
      </c>
      <c r="G58" s="45">
        <f t="shared" si="7"/>
        <v>100</v>
      </c>
      <c r="H58" s="40"/>
      <c r="I58" s="41"/>
    </row>
    <row r="59" spans="1:9" ht="18.75">
      <c r="A59" s="37" t="s">
        <v>278</v>
      </c>
      <c r="B59" s="107" t="s">
        <v>273</v>
      </c>
      <c r="C59" s="57">
        <f aca="true" t="shared" si="10" ref="C59:E60">C60</f>
        <v>0</v>
      </c>
      <c r="D59" s="57">
        <f t="shared" si="10"/>
        <v>310000</v>
      </c>
      <c r="E59" s="57">
        <f t="shared" si="10"/>
        <v>310000</v>
      </c>
      <c r="F59" s="56">
        <f t="shared" si="1"/>
        <v>0</v>
      </c>
      <c r="G59" s="51">
        <f t="shared" si="7"/>
        <v>100</v>
      </c>
      <c r="H59" s="40"/>
      <c r="I59" s="41"/>
    </row>
    <row r="60" spans="1:9" ht="18.75">
      <c r="A60" s="33" t="s">
        <v>279</v>
      </c>
      <c r="B60" s="53" t="s">
        <v>274</v>
      </c>
      <c r="C60" s="56">
        <f t="shared" si="10"/>
        <v>0</v>
      </c>
      <c r="D60" s="56">
        <f t="shared" si="10"/>
        <v>310000</v>
      </c>
      <c r="E60" s="56">
        <f t="shared" si="10"/>
        <v>310000</v>
      </c>
      <c r="F60" s="56">
        <f t="shared" si="1"/>
        <v>0</v>
      </c>
      <c r="G60" s="45">
        <f>E60/D60*100</f>
        <v>100</v>
      </c>
      <c r="H60" s="40"/>
      <c r="I60" s="41"/>
    </row>
    <row r="61" spans="1:9" ht="18.75">
      <c r="A61" s="33" t="s">
        <v>280</v>
      </c>
      <c r="B61" s="53" t="s">
        <v>275</v>
      </c>
      <c r="C61" s="56">
        <f>C62+C63</f>
        <v>0</v>
      </c>
      <c r="D61" s="56">
        <f>D62+D63</f>
        <v>310000</v>
      </c>
      <c r="E61" s="56">
        <f>E62+E63</f>
        <v>310000</v>
      </c>
      <c r="F61" s="56">
        <f t="shared" si="1"/>
        <v>0</v>
      </c>
      <c r="G61" s="45">
        <f>E61/D61*100</f>
        <v>100</v>
      </c>
      <c r="H61" s="40"/>
      <c r="I61" s="41"/>
    </row>
    <row r="62" spans="1:9" ht="56.25">
      <c r="A62" s="33" t="s">
        <v>281</v>
      </c>
      <c r="B62" s="53" t="s">
        <v>276</v>
      </c>
      <c r="C62" s="56">
        <v>0</v>
      </c>
      <c r="D62" s="56">
        <v>230000</v>
      </c>
      <c r="E62" s="56">
        <v>230000</v>
      </c>
      <c r="F62" s="56">
        <f t="shared" si="1"/>
        <v>0</v>
      </c>
      <c r="G62" s="45">
        <f>E62/D62*100</f>
        <v>100</v>
      </c>
      <c r="H62" s="40"/>
      <c r="I62" s="41"/>
    </row>
    <row r="63" spans="1:9" ht="37.5">
      <c r="A63" s="33" t="s">
        <v>282</v>
      </c>
      <c r="B63" s="53" t="s">
        <v>277</v>
      </c>
      <c r="C63" s="56">
        <v>0</v>
      </c>
      <c r="D63" s="56">
        <v>80000</v>
      </c>
      <c r="E63" s="56">
        <v>80000</v>
      </c>
      <c r="F63" s="56">
        <f t="shared" si="1"/>
        <v>0</v>
      </c>
      <c r="G63" s="45">
        <f>E63/D63*100</f>
        <v>100</v>
      </c>
      <c r="H63" s="40"/>
      <c r="I63" s="41"/>
    </row>
    <row r="64" spans="1:9" ht="18.75">
      <c r="A64" s="37" t="s">
        <v>131</v>
      </c>
      <c r="B64" s="54" t="s">
        <v>132</v>
      </c>
      <c r="C64" s="59">
        <f>C65+C81+C78</f>
        <v>13507198.42</v>
      </c>
      <c r="D64" s="59">
        <f>D65+D81</f>
        <v>82547382.21000001</v>
      </c>
      <c r="E64" s="59">
        <f>E65+E81</f>
        <v>77368425.62</v>
      </c>
      <c r="F64" s="56">
        <f t="shared" si="1"/>
        <v>-5178956.590000004</v>
      </c>
      <c r="G64" s="39">
        <f aca="true" t="shared" si="11" ref="G64:G80">E64/D64*100</f>
        <v>93.72608015984713</v>
      </c>
      <c r="H64" s="40"/>
      <c r="I64" s="41"/>
    </row>
    <row r="65" spans="1:9" ht="56.25">
      <c r="A65" s="37" t="s">
        <v>133</v>
      </c>
      <c r="B65" s="54" t="s">
        <v>37</v>
      </c>
      <c r="C65" s="60">
        <f>C66+C73+C75+C69</f>
        <v>12980311</v>
      </c>
      <c r="D65" s="60">
        <f>D66+D73+D75+D69</f>
        <v>92360103.81</v>
      </c>
      <c r="E65" s="60">
        <f>E66+E73+E75+E69</f>
        <v>87181147.22</v>
      </c>
      <c r="F65" s="56">
        <f t="shared" si="1"/>
        <v>-5178956.590000004</v>
      </c>
      <c r="G65" s="51">
        <f t="shared" si="11"/>
        <v>94.39264749999202</v>
      </c>
      <c r="H65" s="40"/>
      <c r="I65" s="41"/>
    </row>
    <row r="66" spans="1:9" ht="30" customHeight="1">
      <c r="A66" s="33" t="s">
        <v>151</v>
      </c>
      <c r="B66" s="44" t="s">
        <v>80</v>
      </c>
      <c r="C66" s="56">
        <f aca="true" t="shared" si="12" ref="C66:E67">C67</f>
        <v>8643100</v>
      </c>
      <c r="D66" s="56">
        <f t="shared" si="12"/>
        <v>8643200</v>
      </c>
      <c r="E66" s="56">
        <f t="shared" si="12"/>
        <v>8643200</v>
      </c>
      <c r="F66" s="56">
        <f t="shared" si="1"/>
        <v>0</v>
      </c>
      <c r="G66" s="45">
        <f t="shared" si="11"/>
        <v>100</v>
      </c>
      <c r="H66" s="40"/>
      <c r="I66" s="41"/>
    </row>
    <row r="67" spans="1:9" ht="18.75">
      <c r="A67" s="33" t="s">
        <v>152</v>
      </c>
      <c r="B67" s="44" t="s">
        <v>81</v>
      </c>
      <c r="C67" s="61">
        <f t="shared" si="12"/>
        <v>8643100</v>
      </c>
      <c r="D67" s="61">
        <f t="shared" si="12"/>
        <v>8643200</v>
      </c>
      <c r="E67" s="56">
        <f t="shared" si="12"/>
        <v>8643200</v>
      </c>
      <c r="F67" s="56">
        <f t="shared" si="1"/>
        <v>0</v>
      </c>
      <c r="G67" s="45">
        <f t="shared" si="11"/>
        <v>100</v>
      </c>
      <c r="H67" s="40"/>
      <c r="I67" s="41"/>
    </row>
    <row r="68" spans="1:9" ht="37.5">
      <c r="A68" s="33" t="s">
        <v>153</v>
      </c>
      <c r="B68" s="44" t="s">
        <v>154</v>
      </c>
      <c r="C68" s="61">
        <v>8643100</v>
      </c>
      <c r="D68" s="61">
        <v>8643200</v>
      </c>
      <c r="E68" s="56">
        <v>8643200</v>
      </c>
      <c r="F68" s="56">
        <f t="shared" si="1"/>
        <v>0</v>
      </c>
      <c r="G68" s="45">
        <f t="shared" si="11"/>
        <v>100</v>
      </c>
      <c r="H68" s="40"/>
      <c r="I68" s="41"/>
    </row>
    <row r="69" spans="1:9" ht="37.5">
      <c r="A69" s="33" t="s">
        <v>264</v>
      </c>
      <c r="B69" s="44" t="s">
        <v>263</v>
      </c>
      <c r="C69" s="61">
        <f aca="true" t="shared" si="13" ref="C69:E70">C70</f>
        <v>0</v>
      </c>
      <c r="D69" s="61">
        <f t="shared" si="13"/>
        <v>73063930</v>
      </c>
      <c r="E69" s="61">
        <f t="shared" si="13"/>
        <v>67884973.41</v>
      </c>
      <c r="F69" s="56">
        <f t="shared" si="1"/>
        <v>-5178956.590000004</v>
      </c>
      <c r="G69" s="45">
        <f t="shared" si="11"/>
        <v>92.9117464801031</v>
      </c>
      <c r="H69" s="40"/>
      <c r="I69" s="41"/>
    </row>
    <row r="70" spans="1:9" ht="131.25">
      <c r="A70" s="33" t="s">
        <v>285</v>
      </c>
      <c r="B70" s="44" t="s">
        <v>283</v>
      </c>
      <c r="C70" s="61">
        <f t="shared" si="13"/>
        <v>0</v>
      </c>
      <c r="D70" s="61">
        <f t="shared" si="13"/>
        <v>73063930</v>
      </c>
      <c r="E70" s="61">
        <f t="shared" si="13"/>
        <v>67884973.41</v>
      </c>
      <c r="F70" s="56">
        <f t="shared" si="1"/>
        <v>-5178956.590000004</v>
      </c>
      <c r="G70" s="45">
        <f t="shared" si="11"/>
        <v>92.9117464801031</v>
      </c>
      <c r="H70" s="40"/>
      <c r="I70" s="41"/>
    </row>
    <row r="71" spans="1:9" ht="131.25">
      <c r="A71" s="33" t="s">
        <v>286</v>
      </c>
      <c r="B71" s="44" t="s">
        <v>284</v>
      </c>
      <c r="C71" s="61">
        <v>0</v>
      </c>
      <c r="D71" s="61">
        <v>73063930</v>
      </c>
      <c r="E71" s="56">
        <v>67884973.41</v>
      </c>
      <c r="F71" s="56">
        <f t="shared" si="1"/>
        <v>-5178956.590000004</v>
      </c>
      <c r="G71" s="45">
        <f t="shared" si="11"/>
        <v>92.9117464801031</v>
      </c>
      <c r="H71" s="40"/>
      <c r="I71" s="41"/>
    </row>
    <row r="72" spans="1:9" ht="18.75">
      <c r="A72" s="33" t="s">
        <v>155</v>
      </c>
      <c r="B72" s="44" t="s">
        <v>85</v>
      </c>
      <c r="C72" s="61">
        <f aca="true" t="shared" si="14" ref="C72:E73">C73</f>
        <v>82300</v>
      </c>
      <c r="D72" s="61">
        <f t="shared" si="14"/>
        <v>84185</v>
      </c>
      <c r="E72" s="56">
        <f t="shared" si="14"/>
        <v>84185</v>
      </c>
      <c r="F72" s="56">
        <f t="shared" si="1"/>
        <v>0</v>
      </c>
      <c r="G72" s="45">
        <f t="shared" si="11"/>
        <v>100</v>
      </c>
      <c r="H72" s="40"/>
      <c r="I72" s="41"/>
    </row>
    <row r="73" spans="1:9" ht="37.5">
      <c r="A73" s="33" t="s">
        <v>156</v>
      </c>
      <c r="B73" s="44" t="s">
        <v>134</v>
      </c>
      <c r="C73" s="61">
        <f t="shared" si="14"/>
        <v>82300</v>
      </c>
      <c r="D73" s="61">
        <f t="shared" si="14"/>
        <v>84185</v>
      </c>
      <c r="E73" s="56">
        <f t="shared" si="14"/>
        <v>84185</v>
      </c>
      <c r="F73" s="56">
        <f t="shared" si="1"/>
        <v>0</v>
      </c>
      <c r="G73" s="45">
        <f t="shared" si="11"/>
        <v>100</v>
      </c>
      <c r="H73" s="40"/>
      <c r="I73" s="41"/>
    </row>
    <row r="74" spans="1:9" ht="37.5">
      <c r="A74" s="33" t="s">
        <v>157</v>
      </c>
      <c r="B74" s="44" t="s">
        <v>84</v>
      </c>
      <c r="C74" s="61">
        <v>82300</v>
      </c>
      <c r="D74" s="61">
        <v>84185</v>
      </c>
      <c r="E74" s="56">
        <v>84185</v>
      </c>
      <c r="F74" s="56">
        <f t="shared" si="1"/>
        <v>0</v>
      </c>
      <c r="G74" s="45">
        <f t="shared" si="11"/>
        <v>100</v>
      </c>
      <c r="H74" s="40"/>
      <c r="I74" s="41"/>
    </row>
    <row r="75" spans="1:9" ht="18.75">
      <c r="A75" s="33" t="s">
        <v>158</v>
      </c>
      <c r="B75" s="44" t="s">
        <v>38</v>
      </c>
      <c r="C75" s="61">
        <f aca="true" t="shared" si="15" ref="C75:E76">C76</f>
        <v>4254911</v>
      </c>
      <c r="D75" s="61">
        <f t="shared" si="15"/>
        <v>10568788.81</v>
      </c>
      <c r="E75" s="56">
        <f t="shared" si="15"/>
        <v>10568788.81</v>
      </c>
      <c r="F75" s="56">
        <f t="shared" si="1"/>
        <v>0</v>
      </c>
      <c r="G75" s="45">
        <f t="shared" si="11"/>
        <v>100</v>
      </c>
      <c r="H75" s="40"/>
      <c r="I75" s="41"/>
    </row>
    <row r="76" spans="1:9" ht="18.75">
      <c r="A76" s="33" t="s">
        <v>159</v>
      </c>
      <c r="B76" s="44" t="s">
        <v>135</v>
      </c>
      <c r="C76" s="61">
        <f t="shared" si="15"/>
        <v>4254911</v>
      </c>
      <c r="D76" s="61">
        <f t="shared" si="15"/>
        <v>10568788.81</v>
      </c>
      <c r="E76" s="56">
        <f t="shared" si="15"/>
        <v>10568788.81</v>
      </c>
      <c r="F76" s="56">
        <f t="shared" si="1"/>
        <v>0</v>
      </c>
      <c r="G76" s="45">
        <f t="shared" si="11"/>
        <v>100</v>
      </c>
      <c r="H76" s="40"/>
      <c r="I76" s="41"/>
    </row>
    <row r="77" spans="1:9" ht="37.5">
      <c r="A77" s="33" t="s">
        <v>160</v>
      </c>
      <c r="B77" s="44" t="s">
        <v>161</v>
      </c>
      <c r="C77" s="61">
        <v>4254911</v>
      </c>
      <c r="D77" s="61">
        <v>10568788.81</v>
      </c>
      <c r="E77" s="56">
        <v>10568788.81</v>
      </c>
      <c r="F77" s="56">
        <f t="shared" si="1"/>
        <v>0</v>
      </c>
      <c r="G77" s="45">
        <f t="shared" si="11"/>
        <v>100</v>
      </c>
      <c r="H77" s="40"/>
      <c r="I77" s="41"/>
    </row>
    <row r="78" spans="1:9" ht="18.75">
      <c r="A78" s="37" t="s">
        <v>424</v>
      </c>
      <c r="B78" s="38" t="s">
        <v>425</v>
      </c>
      <c r="C78" s="57">
        <f aca="true" t="shared" si="16" ref="C78:E79">C79</f>
        <v>526887.42</v>
      </c>
      <c r="D78" s="57">
        <f t="shared" si="16"/>
        <v>0</v>
      </c>
      <c r="E78" s="57">
        <f t="shared" si="16"/>
        <v>0</v>
      </c>
      <c r="F78" s="56">
        <f t="shared" si="1"/>
        <v>0</v>
      </c>
      <c r="G78" s="45" t="e">
        <f t="shared" si="11"/>
        <v>#DIV/0!</v>
      </c>
      <c r="H78" s="40"/>
      <c r="I78" s="41"/>
    </row>
    <row r="79" spans="1:9" ht="18.75">
      <c r="A79" s="33" t="s">
        <v>426</v>
      </c>
      <c r="B79" s="119" t="s">
        <v>428</v>
      </c>
      <c r="C79" s="61">
        <f t="shared" si="16"/>
        <v>526887.42</v>
      </c>
      <c r="D79" s="61">
        <f t="shared" si="16"/>
        <v>0</v>
      </c>
      <c r="E79" s="61">
        <f t="shared" si="16"/>
        <v>0</v>
      </c>
      <c r="F79" s="56">
        <f aca="true" t="shared" si="17" ref="F79:F87">E79-D79</f>
        <v>0</v>
      </c>
      <c r="G79" s="45" t="e">
        <f t="shared" si="11"/>
        <v>#DIV/0!</v>
      </c>
      <c r="H79" s="40"/>
      <c r="I79" s="41"/>
    </row>
    <row r="80" spans="1:9" ht="18.75">
      <c r="A80" s="33" t="s">
        <v>427</v>
      </c>
      <c r="B80" s="119" t="s">
        <v>428</v>
      </c>
      <c r="C80" s="61">
        <v>526887.42</v>
      </c>
      <c r="D80" s="61">
        <v>0</v>
      </c>
      <c r="E80" s="56">
        <v>0</v>
      </c>
      <c r="F80" s="56">
        <f t="shared" si="17"/>
        <v>0</v>
      </c>
      <c r="G80" s="45" t="e">
        <f t="shared" si="11"/>
        <v>#DIV/0!</v>
      </c>
      <c r="H80" s="40"/>
      <c r="I80" s="41"/>
    </row>
    <row r="81" spans="1:9" ht="93.75">
      <c r="A81" s="121" t="s">
        <v>429</v>
      </c>
      <c r="B81" s="99" t="s">
        <v>287</v>
      </c>
      <c r="C81" s="57">
        <f>C82</f>
        <v>0</v>
      </c>
      <c r="D81" s="57">
        <f>D82+D85</f>
        <v>-9812721.6</v>
      </c>
      <c r="E81" s="57">
        <f>E82+E85</f>
        <v>-9812721.6</v>
      </c>
      <c r="F81" s="56">
        <f t="shared" si="17"/>
        <v>0</v>
      </c>
      <c r="G81" s="51">
        <f aca="true" t="shared" si="18" ref="G81:G87">E81/D81*100</f>
        <v>100</v>
      </c>
      <c r="H81" s="40"/>
      <c r="I81" s="41"/>
    </row>
    <row r="82" spans="1:9" ht="93.75">
      <c r="A82" s="33" t="s">
        <v>291</v>
      </c>
      <c r="B82" s="98" t="s">
        <v>288</v>
      </c>
      <c r="C82" s="61">
        <f>C83</f>
        <v>0</v>
      </c>
      <c r="D82" s="61">
        <f>D83</f>
        <v>131939</v>
      </c>
      <c r="E82" s="61">
        <f>E83</f>
        <v>131939</v>
      </c>
      <c r="F82" s="56">
        <f t="shared" si="17"/>
        <v>0</v>
      </c>
      <c r="G82" s="45">
        <f t="shared" si="18"/>
        <v>100</v>
      </c>
      <c r="H82" s="40"/>
      <c r="I82" s="41"/>
    </row>
    <row r="83" spans="1:9" ht="93.75">
      <c r="A83" s="33" t="s">
        <v>292</v>
      </c>
      <c r="B83" s="98" t="s">
        <v>289</v>
      </c>
      <c r="C83" s="61">
        <f>C84</f>
        <v>0</v>
      </c>
      <c r="D83" s="61">
        <f>D84</f>
        <v>131939</v>
      </c>
      <c r="E83" s="61">
        <f>E84</f>
        <v>131939</v>
      </c>
      <c r="F83" s="56">
        <f t="shared" si="17"/>
        <v>0</v>
      </c>
      <c r="G83" s="45">
        <f t="shared" si="18"/>
        <v>100</v>
      </c>
      <c r="H83" s="40"/>
      <c r="I83" s="41"/>
    </row>
    <row r="84" spans="1:9" ht="57.75" customHeight="1">
      <c r="A84" s="33" t="s">
        <v>293</v>
      </c>
      <c r="B84" s="98" t="s">
        <v>290</v>
      </c>
      <c r="C84" s="61">
        <v>0</v>
      </c>
      <c r="D84" s="61">
        <v>131939</v>
      </c>
      <c r="E84" s="56">
        <v>131939</v>
      </c>
      <c r="F84" s="56">
        <f t="shared" si="17"/>
        <v>0</v>
      </c>
      <c r="G84" s="45">
        <f t="shared" si="18"/>
        <v>100</v>
      </c>
      <c r="H84" s="40"/>
      <c r="I84" s="41"/>
    </row>
    <row r="85" spans="1:9" ht="45.75" customHeight="1">
      <c r="A85" s="37" t="s">
        <v>420</v>
      </c>
      <c r="B85" s="99" t="s">
        <v>421</v>
      </c>
      <c r="C85" s="57">
        <f>C86</f>
        <v>0</v>
      </c>
      <c r="D85" s="57">
        <f>D86</f>
        <v>-9944660.6</v>
      </c>
      <c r="E85" s="57">
        <f>E86</f>
        <v>-9944660.6</v>
      </c>
      <c r="F85" s="56">
        <f t="shared" si="17"/>
        <v>0</v>
      </c>
      <c r="G85" s="45">
        <f t="shared" si="18"/>
        <v>100</v>
      </c>
      <c r="H85" s="40"/>
      <c r="I85" s="41"/>
    </row>
    <row r="86" spans="1:9" ht="42" customHeight="1">
      <c r="A86" s="33" t="s">
        <v>423</v>
      </c>
      <c r="B86" s="118" t="s">
        <v>422</v>
      </c>
      <c r="C86" s="56">
        <v>0</v>
      </c>
      <c r="D86" s="56">
        <v>-9944660.6</v>
      </c>
      <c r="E86" s="56">
        <v>-9944660.6</v>
      </c>
      <c r="F86" s="56">
        <f t="shared" si="17"/>
        <v>0</v>
      </c>
      <c r="G86" s="45">
        <f t="shared" si="18"/>
        <v>100</v>
      </c>
      <c r="H86" s="40"/>
      <c r="I86" s="41"/>
    </row>
    <row r="87" spans="1:9" ht="18.75">
      <c r="A87" s="32"/>
      <c r="B87" s="52" t="s">
        <v>136</v>
      </c>
      <c r="C87" s="60">
        <f>C12+C64</f>
        <v>32859419.42</v>
      </c>
      <c r="D87" s="60">
        <f>D12+D64</f>
        <v>105912047.85000001</v>
      </c>
      <c r="E87" s="57">
        <f>E12+E64</f>
        <v>99871206.05</v>
      </c>
      <c r="F87" s="56">
        <f t="shared" si="17"/>
        <v>-6040841.800000012</v>
      </c>
      <c r="G87" s="51">
        <f t="shared" si="18"/>
        <v>94.29636011895882</v>
      </c>
      <c r="H87" s="40"/>
      <c r="I87" s="41"/>
    </row>
  </sheetData>
  <sheetProtection/>
  <mergeCells count="11">
    <mergeCell ref="F7:F10"/>
    <mergeCell ref="G7:G10"/>
    <mergeCell ref="F4:G4"/>
    <mergeCell ref="D3:G3"/>
    <mergeCell ref="F2:G2"/>
    <mergeCell ref="A5:G5"/>
    <mergeCell ref="A7:A10"/>
    <mergeCell ref="B7:B10"/>
    <mergeCell ref="C7:C10"/>
    <mergeCell ref="D7:D10"/>
    <mergeCell ref="E7:E10"/>
  </mergeCells>
  <printOptions/>
  <pageMargins left="0.7" right="0.7" top="0.75" bottom="0.75" header="0.3" footer="0.3"/>
  <pageSetup fitToHeight="0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D33" sqref="D33:G33"/>
    </sheetView>
  </sheetViews>
  <sheetFormatPr defaultColWidth="9.00390625" defaultRowHeight="12.75"/>
  <cols>
    <col min="1" max="1" width="64.00390625" style="62" customWidth="1"/>
    <col min="2" max="2" width="7.875" style="62" bestFit="1" customWidth="1"/>
    <col min="3" max="3" width="12.00390625" style="62" customWidth="1"/>
    <col min="4" max="4" width="18.75390625" style="62" bestFit="1" customWidth="1"/>
    <col min="5" max="5" width="20.375" style="62" customWidth="1"/>
    <col min="6" max="6" width="18.75390625" style="62" customWidth="1"/>
    <col min="7" max="7" width="18.00390625" style="62" customWidth="1"/>
    <col min="8" max="8" width="16.875" style="62" customWidth="1"/>
    <col min="9" max="9" width="16.75390625" style="84" customWidth="1"/>
    <col min="10" max="16384" width="9.125" style="63" customWidth="1"/>
  </cols>
  <sheetData>
    <row r="1" ht="12.75">
      <c r="I1" s="111" t="s">
        <v>162</v>
      </c>
    </row>
    <row r="2" spans="8:9" ht="12.75">
      <c r="H2" s="137" t="s">
        <v>99</v>
      </c>
      <c r="I2" s="138"/>
    </row>
    <row r="3" spans="1:9" ht="15.75">
      <c r="A3" s="64"/>
      <c r="B3" s="65"/>
      <c r="C3" s="65"/>
      <c r="D3" s="65"/>
      <c r="E3" s="66"/>
      <c r="F3" s="122" t="s">
        <v>383</v>
      </c>
      <c r="G3" s="122"/>
      <c r="H3" s="122"/>
      <c r="I3" s="122"/>
    </row>
    <row r="4" spans="1:9" ht="15.75">
      <c r="A4" s="64"/>
      <c r="B4" s="65"/>
      <c r="C4" s="65"/>
      <c r="D4" s="65"/>
      <c r="E4" s="66"/>
      <c r="F4" s="66"/>
      <c r="G4" s="86"/>
      <c r="H4" s="147"/>
      <c r="I4" s="147"/>
    </row>
    <row r="5" spans="1:9" ht="12.75">
      <c r="A5" s="139" t="s">
        <v>386</v>
      </c>
      <c r="B5" s="139"/>
      <c r="C5" s="139"/>
      <c r="D5" s="139"/>
      <c r="E5" s="139"/>
      <c r="F5" s="139"/>
      <c r="G5" s="139"/>
      <c r="H5" s="139"/>
      <c r="I5" s="139"/>
    </row>
    <row r="6" spans="1:9" ht="12.75">
      <c r="A6" s="139"/>
      <c r="B6" s="139"/>
      <c r="C6" s="139"/>
      <c r="D6" s="139"/>
      <c r="E6" s="139"/>
      <c r="F6" s="139"/>
      <c r="G6" s="139"/>
      <c r="H6" s="139"/>
      <c r="I6" s="139"/>
    </row>
    <row r="7" spans="1:9" ht="18.75">
      <c r="A7" s="67"/>
      <c r="B7" s="67"/>
      <c r="C7" s="67"/>
      <c r="D7" s="67"/>
      <c r="F7" s="68"/>
      <c r="I7" s="68" t="s">
        <v>100</v>
      </c>
    </row>
    <row r="8" spans="1:9" ht="20.25" customHeight="1">
      <c r="A8" s="140" t="s">
        <v>163</v>
      </c>
      <c r="B8" s="141" t="s">
        <v>164</v>
      </c>
      <c r="C8" s="141" t="s">
        <v>165</v>
      </c>
      <c r="D8" s="142" t="s">
        <v>388</v>
      </c>
      <c r="E8" s="144" t="s">
        <v>390</v>
      </c>
      <c r="F8" s="146" t="s">
        <v>23</v>
      </c>
      <c r="G8" s="146" t="s">
        <v>430</v>
      </c>
      <c r="H8" s="146" t="s">
        <v>166</v>
      </c>
      <c r="I8" s="146" t="s">
        <v>167</v>
      </c>
    </row>
    <row r="9" spans="1:9" ht="59.25" customHeight="1">
      <c r="A9" s="140"/>
      <c r="B9" s="141" t="s">
        <v>164</v>
      </c>
      <c r="C9" s="141"/>
      <c r="D9" s="143"/>
      <c r="E9" s="145"/>
      <c r="F9" s="146"/>
      <c r="G9" s="146"/>
      <c r="H9" s="146"/>
      <c r="I9" s="146"/>
    </row>
    <row r="10" spans="1:9" ht="12.75" customHeight="1">
      <c r="A10" s="69" t="s">
        <v>12</v>
      </c>
      <c r="B10" s="69" t="s">
        <v>13</v>
      </c>
      <c r="C10" s="69" t="s">
        <v>14</v>
      </c>
      <c r="D10" s="69">
        <v>4</v>
      </c>
      <c r="E10" s="69">
        <v>5</v>
      </c>
      <c r="F10" s="69">
        <v>6</v>
      </c>
      <c r="G10" s="70">
        <v>7</v>
      </c>
      <c r="H10" s="70" t="s">
        <v>251</v>
      </c>
      <c r="I10" s="70" t="s">
        <v>252</v>
      </c>
    </row>
    <row r="11" spans="1:9" ht="15.75">
      <c r="A11" s="71" t="s">
        <v>21</v>
      </c>
      <c r="B11" s="72"/>
      <c r="C11" s="72"/>
      <c r="D11" s="87">
        <f>D12+D18+D20+D23+D27+D29+D31+D33+D35</f>
        <v>32859419.42</v>
      </c>
      <c r="E11" s="87">
        <f>E12+E18+E20+E23+E27+E29+E31+E33+E35</f>
        <v>136175411.57000002</v>
      </c>
      <c r="F11" s="87">
        <f>F12+F18+F20+F23+F27+F29+F31+F33+F35</f>
        <v>136175411.57000002</v>
      </c>
      <c r="G11" s="87">
        <f>G12+G18+G20+G23+G27+G29+G31+G33+G35</f>
        <v>126317712.85999998</v>
      </c>
      <c r="H11" s="88">
        <f aca="true" t="shared" si="0" ref="H11:H17">F11-G11</f>
        <v>9857698.710000038</v>
      </c>
      <c r="I11" s="73">
        <f aca="true" t="shared" si="1" ref="I11:I17">G11/F11</f>
        <v>0.9276102888447467</v>
      </c>
    </row>
    <row r="12" spans="1:9" ht="16.5" customHeight="1">
      <c r="A12" s="74" t="s">
        <v>76</v>
      </c>
      <c r="B12" s="75" t="s">
        <v>26</v>
      </c>
      <c r="C12" s="75" t="s">
        <v>24</v>
      </c>
      <c r="D12" s="89">
        <f>D13+D14+D15+D16+D17</f>
        <v>12594339.79</v>
      </c>
      <c r="E12" s="89">
        <f>E13+E14+E15+E16+E17</f>
        <v>13054573.350000001</v>
      </c>
      <c r="F12" s="89">
        <f>F13+F14+F15+F16+F17</f>
        <v>13054573.350000001</v>
      </c>
      <c r="G12" s="89">
        <f>G13+G14+G15+G16+G17</f>
        <v>12914368.52</v>
      </c>
      <c r="H12" s="90">
        <f t="shared" si="0"/>
        <v>140204.83000000194</v>
      </c>
      <c r="I12" s="76">
        <f t="shared" si="1"/>
        <v>0.9892600986458128</v>
      </c>
    </row>
    <row r="13" spans="1:9" ht="31.5">
      <c r="A13" s="77" t="s">
        <v>41</v>
      </c>
      <c r="B13" s="78" t="s">
        <v>26</v>
      </c>
      <c r="C13" s="78" t="s">
        <v>27</v>
      </c>
      <c r="D13" s="91">
        <f>'Прил 4'!G13</f>
        <v>1796285.12</v>
      </c>
      <c r="E13" s="91">
        <f>'Прил 4'!H13</f>
        <v>1637716.76</v>
      </c>
      <c r="F13" s="91">
        <f>'Прил 4'!I13</f>
        <v>1637716.76</v>
      </c>
      <c r="G13" s="91">
        <f>'Прил 4'!J13</f>
        <v>1637716.76</v>
      </c>
      <c r="H13" s="92">
        <f t="shared" si="0"/>
        <v>0</v>
      </c>
      <c r="I13" s="79">
        <f t="shared" si="1"/>
        <v>1</v>
      </c>
    </row>
    <row r="14" spans="1:9" ht="47.25">
      <c r="A14" s="77" t="s">
        <v>43</v>
      </c>
      <c r="B14" s="78" t="s">
        <v>26</v>
      </c>
      <c r="C14" s="78" t="s">
        <v>28</v>
      </c>
      <c r="D14" s="91">
        <f>'Прил 4'!G31</f>
        <v>36000</v>
      </c>
      <c r="E14" s="91">
        <f>'Прил 4'!H31</f>
        <v>35516</v>
      </c>
      <c r="F14" s="91">
        <f>'Прил 4'!I31</f>
        <v>35516</v>
      </c>
      <c r="G14" s="91">
        <f>'Прил 4'!J31</f>
        <v>35516</v>
      </c>
      <c r="H14" s="92">
        <f t="shared" si="0"/>
        <v>0</v>
      </c>
      <c r="I14" s="79">
        <f t="shared" si="1"/>
        <v>1</v>
      </c>
    </row>
    <row r="15" spans="1:9" ht="47.25">
      <c r="A15" s="77" t="s">
        <v>56</v>
      </c>
      <c r="B15" s="78" t="s">
        <v>26</v>
      </c>
      <c r="C15" s="78" t="s">
        <v>177</v>
      </c>
      <c r="D15" s="91">
        <f>'Прил 4'!G38</f>
        <v>10464754.67</v>
      </c>
      <c r="E15" s="91">
        <f>'Прил 4'!H38</f>
        <v>10959367.190000001</v>
      </c>
      <c r="F15" s="91">
        <f>'Прил 4'!I38</f>
        <v>10959367.190000001</v>
      </c>
      <c r="G15" s="91">
        <f>'Прил 4'!J38</f>
        <v>10869162.36</v>
      </c>
      <c r="H15" s="92">
        <f t="shared" si="0"/>
        <v>90204.83000000194</v>
      </c>
      <c r="I15" s="79">
        <f t="shared" si="1"/>
        <v>0.9917691570657191</v>
      </c>
    </row>
    <row r="16" spans="1:9" ht="15.75">
      <c r="A16" s="77" t="s">
        <v>47</v>
      </c>
      <c r="B16" s="78" t="s">
        <v>26</v>
      </c>
      <c r="C16" s="78" t="s">
        <v>34</v>
      </c>
      <c r="D16" s="91">
        <f>'Прил 4'!G96</f>
        <v>50000</v>
      </c>
      <c r="E16" s="91">
        <f>'Прил 4'!H96</f>
        <v>50000</v>
      </c>
      <c r="F16" s="91">
        <f>'Прил 4'!I96</f>
        <v>50000</v>
      </c>
      <c r="G16" s="91">
        <f>'Прил 4'!J96</f>
        <v>0</v>
      </c>
      <c r="H16" s="92">
        <f t="shared" si="0"/>
        <v>50000</v>
      </c>
      <c r="I16" s="79">
        <f t="shared" si="1"/>
        <v>0</v>
      </c>
    </row>
    <row r="17" spans="1:9" ht="15.75">
      <c r="A17" s="77" t="s">
        <v>49</v>
      </c>
      <c r="B17" s="78" t="s">
        <v>26</v>
      </c>
      <c r="C17" s="78" t="s">
        <v>82</v>
      </c>
      <c r="D17" s="92">
        <f>'Прил 4'!G102</f>
        <v>247300</v>
      </c>
      <c r="E17" s="92">
        <f>'Прил 4'!H102</f>
        <v>371973.4</v>
      </c>
      <c r="F17" s="92">
        <f>'Прил 4'!I102</f>
        <v>371973.4</v>
      </c>
      <c r="G17" s="92">
        <f>'Прил 4'!J102</f>
        <v>371973.4</v>
      </c>
      <c r="H17" s="92">
        <f t="shared" si="0"/>
        <v>0</v>
      </c>
      <c r="I17" s="79">
        <f t="shared" si="1"/>
        <v>1</v>
      </c>
    </row>
    <row r="18" spans="1:9" ht="31.5">
      <c r="A18" s="74" t="s">
        <v>67</v>
      </c>
      <c r="B18" s="75" t="s">
        <v>28</v>
      </c>
      <c r="C18" s="75" t="s">
        <v>24</v>
      </c>
      <c r="D18" s="89">
        <f>D19</f>
        <v>52979</v>
      </c>
      <c r="E18" s="89">
        <f>E19</f>
        <v>2454632</v>
      </c>
      <c r="F18" s="89">
        <f>F19</f>
        <v>2454632</v>
      </c>
      <c r="G18" s="89">
        <f>G19</f>
        <v>2454632</v>
      </c>
      <c r="H18" s="100">
        <f aca="true" t="shared" si="2" ref="H18:H36">F18-G18</f>
        <v>0</v>
      </c>
      <c r="I18" s="101">
        <f aca="true" t="shared" si="3" ref="I18:I36">G18/F18</f>
        <v>1</v>
      </c>
    </row>
    <row r="19" spans="1:9" ht="15.75">
      <c r="A19" s="77" t="s">
        <v>235</v>
      </c>
      <c r="B19" s="78" t="s">
        <v>28</v>
      </c>
      <c r="C19" s="78" t="s">
        <v>31</v>
      </c>
      <c r="D19" s="91">
        <f>'Прил 4'!G132</f>
        <v>52979</v>
      </c>
      <c r="E19" s="91">
        <f>'Прил 4'!H132</f>
        <v>2454632</v>
      </c>
      <c r="F19" s="91">
        <f>'Прил 4'!I132</f>
        <v>2454632</v>
      </c>
      <c r="G19" s="91">
        <f>'Прил 4'!J132</f>
        <v>2454632</v>
      </c>
      <c r="H19" s="92">
        <f t="shared" si="2"/>
        <v>0</v>
      </c>
      <c r="I19" s="79">
        <f t="shared" si="3"/>
        <v>1</v>
      </c>
    </row>
    <row r="20" spans="1:9" ht="15.75">
      <c r="A20" s="74" t="s">
        <v>70</v>
      </c>
      <c r="B20" s="75" t="s">
        <v>177</v>
      </c>
      <c r="C20" s="75" t="s">
        <v>24</v>
      </c>
      <c r="D20" s="89">
        <f>D21+D22</f>
        <v>14761409</v>
      </c>
      <c r="E20" s="89">
        <f>E21+E22</f>
        <v>55258593.61</v>
      </c>
      <c r="F20" s="89">
        <f>F21+F22</f>
        <v>55258593.61</v>
      </c>
      <c r="G20" s="89">
        <f>G21+G22</f>
        <v>53847084.730000004</v>
      </c>
      <c r="H20" s="100">
        <f t="shared" si="2"/>
        <v>1411508.8799999952</v>
      </c>
      <c r="I20" s="101">
        <f t="shared" si="3"/>
        <v>0.9744563010422951</v>
      </c>
    </row>
    <row r="21" spans="1:9" ht="15.75">
      <c r="A21" s="77" t="s">
        <v>50</v>
      </c>
      <c r="B21" s="78" t="s">
        <v>177</v>
      </c>
      <c r="C21" s="78" t="s">
        <v>187</v>
      </c>
      <c r="D21" s="91">
        <f>'Прил 4'!G149</f>
        <v>14411409</v>
      </c>
      <c r="E21" s="91">
        <f>'Прил 4'!H149</f>
        <v>55043753.3</v>
      </c>
      <c r="F21" s="91">
        <f>'Прил 4'!I149</f>
        <v>55043753.3</v>
      </c>
      <c r="G21" s="91">
        <f>'Прил 4'!J149</f>
        <v>53632244.42</v>
      </c>
      <c r="H21" s="92">
        <f t="shared" si="2"/>
        <v>1411508.8799999952</v>
      </c>
      <c r="I21" s="79">
        <f t="shared" si="3"/>
        <v>0.9743566018780192</v>
      </c>
    </row>
    <row r="22" spans="1:9" ht="15.75">
      <c r="A22" s="77" t="s">
        <v>62</v>
      </c>
      <c r="B22" s="78" t="s">
        <v>177</v>
      </c>
      <c r="C22" s="78" t="s">
        <v>191</v>
      </c>
      <c r="D22" s="91">
        <f>'Прил 4'!G207</f>
        <v>350000</v>
      </c>
      <c r="E22" s="91">
        <f>'Прил 4'!H207</f>
        <v>214840.31</v>
      </c>
      <c r="F22" s="91">
        <f>'Прил 4'!I207</f>
        <v>214840.31</v>
      </c>
      <c r="G22" s="91">
        <f>'Прил 4'!J207</f>
        <v>214840.31</v>
      </c>
      <c r="H22" s="92">
        <f t="shared" si="2"/>
        <v>0</v>
      </c>
      <c r="I22" s="79">
        <f t="shared" si="3"/>
        <v>1</v>
      </c>
    </row>
    <row r="23" spans="1:9" ht="15.75">
      <c r="A23" s="74" t="s">
        <v>72</v>
      </c>
      <c r="B23" s="75" t="s">
        <v>35</v>
      </c>
      <c r="C23" s="75" t="s">
        <v>24</v>
      </c>
      <c r="D23" s="89">
        <f>D24+D25+D26</f>
        <v>3893302.3499999996</v>
      </c>
      <c r="E23" s="89">
        <f>E24+E25+E26</f>
        <v>63372525.46</v>
      </c>
      <c r="F23" s="89">
        <f>F24+F25+F26</f>
        <v>63372525.46</v>
      </c>
      <c r="G23" s="89">
        <f>G24+G25+G26</f>
        <v>55066540.45999999</v>
      </c>
      <c r="H23" s="100">
        <f t="shared" si="2"/>
        <v>8305985.000000007</v>
      </c>
      <c r="I23" s="101">
        <f t="shared" si="3"/>
        <v>0.8689339750986782</v>
      </c>
    </row>
    <row r="24" spans="1:9" ht="15.75">
      <c r="A24" s="77" t="s">
        <v>52</v>
      </c>
      <c r="B24" s="78" t="s">
        <v>35</v>
      </c>
      <c r="C24" s="78" t="s">
        <v>26</v>
      </c>
      <c r="D24" s="91">
        <f>'Прил 4'!G232</f>
        <v>1098977.17</v>
      </c>
      <c r="E24" s="91">
        <f>'Прил 4'!H232</f>
        <v>696560.38</v>
      </c>
      <c r="F24" s="91">
        <f>'Прил 4'!I232</f>
        <v>696560.38</v>
      </c>
      <c r="G24" s="91">
        <f>'Прил 4'!J232</f>
        <v>662138.27</v>
      </c>
      <c r="H24" s="92">
        <f t="shared" si="2"/>
        <v>34422.109999999986</v>
      </c>
      <c r="I24" s="79">
        <f t="shared" si="3"/>
        <v>0.9505827334020922</v>
      </c>
    </row>
    <row r="25" spans="1:9" ht="15.75">
      <c r="A25" s="77" t="s">
        <v>53</v>
      </c>
      <c r="B25" s="78" t="s">
        <v>35</v>
      </c>
      <c r="C25" s="78" t="s">
        <v>27</v>
      </c>
      <c r="D25" s="91">
        <f>'Прил 4'!G253</f>
        <v>119016.14</v>
      </c>
      <c r="E25" s="91">
        <f>'Прил 4'!H253</f>
        <v>4832241.180000001</v>
      </c>
      <c r="F25" s="91">
        <f>'Прил 4'!I253</f>
        <v>4832241.180000001</v>
      </c>
      <c r="G25" s="91">
        <f>'Прил 4'!J253</f>
        <v>2331058.88</v>
      </c>
      <c r="H25" s="92">
        <f t="shared" si="2"/>
        <v>2501182.3000000007</v>
      </c>
      <c r="I25" s="79">
        <f t="shared" si="3"/>
        <v>0.48239704790562615</v>
      </c>
    </row>
    <row r="26" spans="1:9" ht="15.75">
      <c r="A26" s="77" t="s">
        <v>54</v>
      </c>
      <c r="B26" s="78" t="s">
        <v>35</v>
      </c>
      <c r="C26" s="78" t="s">
        <v>28</v>
      </c>
      <c r="D26" s="91">
        <f>'Прил 4'!G264</f>
        <v>2675309.04</v>
      </c>
      <c r="E26" s="91">
        <f>'Прил 4'!H264</f>
        <v>57843723.9</v>
      </c>
      <c r="F26" s="91">
        <f>'Прил 4'!I264</f>
        <v>57843723.9</v>
      </c>
      <c r="G26" s="91">
        <f>'Прил 4'!J264</f>
        <v>52073343.309999995</v>
      </c>
      <c r="H26" s="92">
        <f t="shared" si="2"/>
        <v>5770380.590000004</v>
      </c>
      <c r="I26" s="79">
        <f t="shared" si="3"/>
        <v>0.900241889682348</v>
      </c>
    </row>
    <row r="27" spans="1:9" ht="15.75">
      <c r="A27" s="74" t="s">
        <v>88</v>
      </c>
      <c r="B27" s="75" t="s">
        <v>33</v>
      </c>
      <c r="C27" s="75" t="s">
        <v>24</v>
      </c>
      <c r="D27" s="89">
        <f>D28</f>
        <v>646089.28</v>
      </c>
      <c r="E27" s="89">
        <f>E28</f>
        <v>696411.55</v>
      </c>
      <c r="F27" s="89">
        <f>F28</f>
        <v>696411.55</v>
      </c>
      <c r="G27" s="89">
        <f>G28</f>
        <v>696411.55</v>
      </c>
      <c r="H27" s="100">
        <f t="shared" si="2"/>
        <v>0</v>
      </c>
      <c r="I27" s="101">
        <f t="shared" si="3"/>
        <v>1</v>
      </c>
    </row>
    <row r="28" spans="1:9" ht="15.75">
      <c r="A28" s="77" t="s">
        <v>192</v>
      </c>
      <c r="B28" s="78" t="s">
        <v>33</v>
      </c>
      <c r="C28" s="78" t="s">
        <v>33</v>
      </c>
      <c r="D28" s="91">
        <f>'Прил 4'!G317</f>
        <v>646089.28</v>
      </c>
      <c r="E28" s="91">
        <f>'Прил 4'!H317</f>
        <v>696411.55</v>
      </c>
      <c r="F28" s="91">
        <f>'Прил 4'!I317</f>
        <v>696411.55</v>
      </c>
      <c r="G28" s="91">
        <f>'Прил 4'!J317</f>
        <v>696411.55</v>
      </c>
      <c r="H28" s="92">
        <f t="shared" si="2"/>
        <v>0</v>
      </c>
      <c r="I28" s="79">
        <f t="shared" si="3"/>
        <v>1</v>
      </c>
    </row>
    <row r="29" spans="1:9" ht="15.75">
      <c r="A29" s="74" t="s">
        <v>63</v>
      </c>
      <c r="B29" s="75" t="s">
        <v>188</v>
      </c>
      <c r="C29" s="75" t="s">
        <v>24</v>
      </c>
      <c r="D29" s="89">
        <f>D30</f>
        <v>300000</v>
      </c>
      <c r="E29" s="89">
        <f>E30</f>
        <v>253477.6</v>
      </c>
      <c r="F29" s="89">
        <f>F30</f>
        <v>253477.6</v>
      </c>
      <c r="G29" s="89">
        <f>G30</f>
        <v>253477.6</v>
      </c>
      <c r="H29" s="100">
        <f t="shared" si="2"/>
        <v>0</v>
      </c>
      <c r="I29" s="101">
        <f t="shared" si="3"/>
        <v>1</v>
      </c>
    </row>
    <row r="30" spans="1:9" ht="15.75">
      <c r="A30" s="77" t="s">
        <v>57</v>
      </c>
      <c r="B30" s="78" t="s">
        <v>188</v>
      </c>
      <c r="C30" s="78" t="s">
        <v>26</v>
      </c>
      <c r="D30" s="91">
        <f>'Прил 4'!G335</f>
        <v>300000</v>
      </c>
      <c r="E30" s="91">
        <f>'Прил 4'!H335</f>
        <v>253477.6</v>
      </c>
      <c r="F30" s="91">
        <f>'Прил 4'!I335</f>
        <v>253477.6</v>
      </c>
      <c r="G30" s="91">
        <f>'Прил 4'!J335</f>
        <v>253477.6</v>
      </c>
      <c r="H30" s="92">
        <f t="shared" si="2"/>
        <v>0</v>
      </c>
      <c r="I30" s="79">
        <f t="shared" si="3"/>
        <v>1</v>
      </c>
    </row>
    <row r="31" spans="1:9" ht="15.75">
      <c r="A31" s="74" t="s">
        <v>250</v>
      </c>
      <c r="B31" s="75" t="s">
        <v>187</v>
      </c>
      <c r="C31" s="75" t="s">
        <v>24</v>
      </c>
      <c r="D31" s="89">
        <f>D32</f>
        <v>27500</v>
      </c>
      <c r="E31" s="89">
        <f>E32</f>
        <v>38568</v>
      </c>
      <c r="F31" s="89">
        <f>F32</f>
        <v>38568</v>
      </c>
      <c r="G31" s="89">
        <f>G32</f>
        <v>38568</v>
      </c>
      <c r="H31" s="100">
        <f t="shared" si="2"/>
        <v>0</v>
      </c>
      <c r="I31" s="101">
        <f t="shared" si="3"/>
        <v>1</v>
      </c>
    </row>
    <row r="32" spans="1:9" ht="15.75">
      <c r="A32" s="77" t="s">
        <v>241</v>
      </c>
      <c r="B32" s="78" t="s">
        <v>187</v>
      </c>
      <c r="C32" s="78" t="s">
        <v>187</v>
      </c>
      <c r="D32" s="91">
        <f>'Прил 4'!G351</f>
        <v>27500</v>
      </c>
      <c r="E32" s="91">
        <f>'Прил 4'!H351</f>
        <v>38568</v>
      </c>
      <c r="F32" s="91">
        <f>'Прил 4'!I351</f>
        <v>38568</v>
      </c>
      <c r="G32" s="91">
        <f>'Прил 4'!J351</f>
        <v>38568</v>
      </c>
      <c r="H32" s="92">
        <f t="shared" si="2"/>
        <v>0</v>
      </c>
      <c r="I32" s="79">
        <f t="shared" si="3"/>
        <v>1</v>
      </c>
    </row>
    <row r="33" spans="1:9" ht="15.75">
      <c r="A33" s="74" t="s">
        <v>79</v>
      </c>
      <c r="B33" s="75" t="s">
        <v>31</v>
      </c>
      <c r="C33" s="75" t="s">
        <v>24</v>
      </c>
      <c r="D33" s="89">
        <f>D34</f>
        <v>96000</v>
      </c>
      <c r="E33" s="89">
        <f>E34</f>
        <v>96000</v>
      </c>
      <c r="F33" s="89">
        <f>F34</f>
        <v>96000</v>
      </c>
      <c r="G33" s="89">
        <f>G34</f>
        <v>96000</v>
      </c>
      <c r="H33" s="100">
        <f t="shared" si="2"/>
        <v>0</v>
      </c>
      <c r="I33" s="101">
        <f t="shared" si="3"/>
        <v>1</v>
      </c>
    </row>
    <row r="34" spans="1:9" ht="15.75">
      <c r="A34" s="77" t="s">
        <v>55</v>
      </c>
      <c r="B34" s="78" t="s">
        <v>31</v>
      </c>
      <c r="C34" s="78" t="s">
        <v>26</v>
      </c>
      <c r="D34" s="91">
        <f>'Прил 4'!G364</f>
        <v>96000</v>
      </c>
      <c r="E34" s="91">
        <f>'Прил 4'!H364</f>
        <v>96000</v>
      </c>
      <c r="F34" s="91">
        <f>'Прил 4'!I364</f>
        <v>96000</v>
      </c>
      <c r="G34" s="91">
        <f>'Прил 4'!J364</f>
        <v>96000</v>
      </c>
      <c r="H34" s="92">
        <f t="shared" si="2"/>
        <v>0</v>
      </c>
      <c r="I34" s="79">
        <f t="shared" si="3"/>
        <v>1</v>
      </c>
    </row>
    <row r="35" spans="1:9" ht="15.75">
      <c r="A35" s="74" t="s">
        <v>65</v>
      </c>
      <c r="B35" s="75" t="s">
        <v>34</v>
      </c>
      <c r="C35" s="75" t="s">
        <v>24</v>
      </c>
      <c r="D35" s="89">
        <f>D36</f>
        <v>487800</v>
      </c>
      <c r="E35" s="89">
        <f>E36</f>
        <v>950630</v>
      </c>
      <c r="F35" s="89">
        <f>F36</f>
        <v>950630</v>
      </c>
      <c r="G35" s="89">
        <f>G36</f>
        <v>950630</v>
      </c>
      <c r="H35" s="100">
        <f t="shared" si="2"/>
        <v>0</v>
      </c>
      <c r="I35" s="101">
        <f t="shared" si="3"/>
        <v>1</v>
      </c>
    </row>
    <row r="36" spans="1:9" ht="15.75">
      <c r="A36" s="77" t="s">
        <v>66</v>
      </c>
      <c r="B36" s="78" t="s">
        <v>34</v>
      </c>
      <c r="C36" s="78" t="s">
        <v>26</v>
      </c>
      <c r="D36" s="91">
        <f>'Прил 4'!G372</f>
        <v>487800</v>
      </c>
      <c r="E36" s="91">
        <f>'Прил 4'!H372</f>
        <v>950630</v>
      </c>
      <c r="F36" s="91">
        <f>'Прил 4'!I372</f>
        <v>950630</v>
      </c>
      <c r="G36" s="91">
        <f>'Прил 4'!J372</f>
        <v>950630</v>
      </c>
      <c r="H36" s="92">
        <f t="shared" si="2"/>
        <v>0</v>
      </c>
      <c r="I36" s="79">
        <f t="shared" si="3"/>
        <v>1</v>
      </c>
    </row>
  </sheetData>
  <sheetProtection/>
  <autoFilter ref="A1:I36"/>
  <mergeCells count="13">
    <mergeCell ref="H8:H9"/>
    <mergeCell ref="I8:I9"/>
    <mergeCell ref="H4:I4"/>
    <mergeCell ref="F3:I3"/>
    <mergeCell ref="H2:I2"/>
    <mergeCell ref="A5:I6"/>
    <mergeCell ref="A8:A9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2"/>
  <sheetViews>
    <sheetView tabSelected="1" zoomScalePageLayoutView="0" workbookViewId="0" topLeftCell="A19">
      <selection activeCell="A22" sqref="A22"/>
    </sheetView>
  </sheetViews>
  <sheetFormatPr defaultColWidth="9.00390625" defaultRowHeight="12.75"/>
  <cols>
    <col min="1" max="1" width="61.125" style="62" customWidth="1"/>
    <col min="2" max="2" width="12.25390625" style="62" customWidth="1"/>
    <col min="3" max="3" width="10.125" style="62" customWidth="1"/>
    <col min="4" max="4" width="11.875" style="62" customWidth="1"/>
    <col min="5" max="5" width="14.875" style="62" customWidth="1"/>
    <col min="6" max="6" width="11.625" style="62" customWidth="1"/>
    <col min="7" max="7" width="20.75390625" style="62" customWidth="1"/>
    <col min="8" max="8" width="20.875" style="62" customWidth="1"/>
    <col min="9" max="9" width="18.75390625" style="62" customWidth="1"/>
    <col min="10" max="10" width="21.375" style="62" customWidth="1"/>
    <col min="11" max="11" width="16.875" style="62" customWidth="1"/>
    <col min="12" max="12" width="17.75390625" style="84" customWidth="1"/>
    <col min="13" max="16384" width="9.125" style="63" customWidth="1"/>
  </cols>
  <sheetData>
    <row r="1" ht="12.75">
      <c r="L1" s="85" t="s">
        <v>244</v>
      </c>
    </row>
    <row r="2" spans="11:12" ht="12.75">
      <c r="K2" s="137" t="s">
        <v>99</v>
      </c>
      <c r="L2" s="150"/>
    </row>
    <row r="3" spans="1:12" ht="15.75" customHeight="1">
      <c r="A3" s="64"/>
      <c r="B3" s="64"/>
      <c r="C3" s="65"/>
      <c r="D3" s="65"/>
      <c r="E3" s="65"/>
      <c r="F3" s="65"/>
      <c r="G3" s="65"/>
      <c r="H3" s="66"/>
      <c r="I3" s="66"/>
      <c r="J3" s="151" t="s">
        <v>383</v>
      </c>
      <c r="K3" s="151"/>
      <c r="L3" s="151"/>
    </row>
    <row r="4" spans="1:12" ht="15.75">
      <c r="A4" s="64"/>
      <c r="B4" s="64"/>
      <c r="C4" s="65"/>
      <c r="D4" s="65"/>
      <c r="E4" s="65"/>
      <c r="F4" s="65"/>
      <c r="G4" s="65"/>
      <c r="H4" s="66"/>
      <c r="I4" s="66"/>
      <c r="J4" s="97"/>
      <c r="K4" s="149"/>
      <c r="L4" s="149"/>
    </row>
    <row r="5" spans="1:12" ht="22.5" customHeight="1">
      <c r="A5" s="139" t="s">
        <v>387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8.75">
      <c r="A6" s="67"/>
      <c r="B6" s="67"/>
      <c r="C6" s="67"/>
      <c r="D6" s="67"/>
      <c r="E6" s="67"/>
      <c r="F6" s="67"/>
      <c r="G6" s="67"/>
      <c r="I6" s="68"/>
      <c r="L6" s="68" t="s">
        <v>100</v>
      </c>
    </row>
    <row r="7" spans="1:12" ht="20.25" customHeight="1">
      <c r="A7" s="140" t="s">
        <v>163</v>
      </c>
      <c r="B7" s="142" t="s">
        <v>245</v>
      </c>
      <c r="C7" s="141" t="s">
        <v>164</v>
      </c>
      <c r="D7" s="141" t="s">
        <v>165</v>
      </c>
      <c r="E7" s="140" t="s">
        <v>39</v>
      </c>
      <c r="F7" s="140" t="s">
        <v>40</v>
      </c>
      <c r="G7" s="141" t="s">
        <v>388</v>
      </c>
      <c r="H7" s="148" t="s">
        <v>390</v>
      </c>
      <c r="I7" s="146" t="s">
        <v>23</v>
      </c>
      <c r="J7" s="146" t="s">
        <v>430</v>
      </c>
      <c r="K7" s="146" t="s">
        <v>166</v>
      </c>
      <c r="L7" s="146" t="s">
        <v>167</v>
      </c>
    </row>
    <row r="8" spans="1:12" ht="59.25" customHeight="1">
      <c r="A8" s="140"/>
      <c r="B8" s="143"/>
      <c r="C8" s="141" t="s">
        <v>164</v>
      </c>
      <c r="D8" s="141"/>
      <c r="E8" s="140" t="s">
        <v>39</v>
      </c>
      <c r="F8" s="140" t="s">
        <v>40</v>
      </c>
      <c r="G8" s="141"/>
      <c r="H8" s="148"/>
      <c r="I8" s="146"/>
      <c r="J8" s="146"/>
      <c r="K8" s="146"/>
      <c r="L8" s="146"/>
    </row>
    <row r="9" spans="1:12" ht="12.75">
      <c r="A9" s="69" t="s">
        <v>12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  <c r="G9" s="69">
        <v>7</v>
      </c>
      <c r="H9" s="69">
        <v>8</v>
      </c>
      <c r="I9" s="69">
        <v>9</v>
      </c>
      <c r="J9" s="70">
        <v>10</v>
      </c>
      <c r="K9" s="70" t="s">
        <v>248</v>
      </c>
      <c r="L9" s="70" t="s">
        <v>249</v>
      </c>
    </row>
    <row r="10" spans="1:12" ht="15.75">
      <c r="A10" s="71" t="s">
        <v>21</v>
      </c>
      <c r="B10" s="71"/>
      <c r="C10" s="72"/>
      <c r="D10" s="72"/>
      <c r="E10" s="72"/>
      <c r="F10" s="72"/>
      <c r="G10" s="87">
        <f>G12+G131+G148+G231+G316+G334+G350+G363+G371</f>
        <v>32859419.42</v>
      </c>
      <c r="H10" s="87">
        <f>H12+H131+H148+H231+H316+H334+H350+H363+H371</f>
        <v>136175411.57000002</v>
      </c>
      <c r="I10" s="87">
        <f>I12+I131+I148+I231+I316+I334+I350+I363+I371</f>
        <v>136175411.57000002</v>
      </c>
      <c r="J10" s="87">
        <f>J12+J131+J148+J231+J316+J334+J350+J363+J371</f>
        <v>126317712.85999998</v>
      </c>
      <c r="K10" s="88">
        <f>I10-J10</f>
        <v>9857698.710000038</v>
      </c>
      <c r="L10" s="73">
        <f>J10/I10</f>
        <v>0.9276102888447467</v>
      </c>
    </row>
    <row r="11" spans="1:12" ht="15.75">
      <c r="A11" s="74" t="s">
        <v>246</v>
      </c>
      <c r="B11" s="75" t="s">
        <v>247</v>
      </c>
      <c r="C11" s="75"/>
      <c r="D11" s="75"/>
      <c r="E11" s="75"/>
      <c r="F11" s="75"/>
      <c r="G11" s="89">
        <f>G10</f>
        <v>32859419.42</v>
      </c>
      <c r="H11" s="89">
        <f>H10</f>
        <v>136175411.57000002</v>
      </c>
      <c r="I11" s="89">
        <f>I10</f>
        <v>136175411.57000002</v>
      </c>
      <c r="J11" s="89">
        <f>J10</f>
        <v>126317712.85999998</v>
      </c>
      <c r="K11" s="90">
        <f>I11-J11</f>
        <v>9857698.710000038</v>
      </c>
      <c r="L11" s="76">
        <f>J11/I11</f>
        <v>0.9276102888447467</v>
      </c>
    </row>
    <row r="12" spans="1:12" ht="16.5" customHeight="1">
      <c r="A12" s="74" t="s">
        <v>76</v>
      </c>
      <c r="B12" s="75" t="s">
        <v>247</v>
      </c>
      <c r="C12" s="75" t="s">
        <v>26</v>
      </c>
      <c r="D12" s="75" t="s">
        <v>24</v>
      </c>
      <c r="E12" s="75"/>
      <c r="F12" s="75"/>
      <c r="G12" s="89">
        <f>G13+G31+G38+G96+G102</f>
        <v>12594339.79</v>
      </c>
      <c r="H12" s="89">
        <f>H13+H31+H38+H96+H102</f>
        <v>13054573.350000001</v>
      </c>
      <c r="I12" s="89">
        <f>I13+I31+I38+I96+I102</f>
        <v>13054573.350000001</v>
      </c>
      <c r="J12" s="89">
        <f>J13+J31+J38+J96+J102</f>
        <v>12914368.52</v>
      </c>
      <c r="K12" s="90">
        <f>I12-J12</f>
        <v>140204.83000000194</v>
      </c>
      <c r="L12" s="76">
        <f>J12/I12</f>
        <v>0.9892600986458128</v>
      </c>
    </row>
    <row r="13" spans="1:12" ht="31.5">
      <c r="A13" s="77" t="s">
        <v>41</v>
      </c>
      <c r="B13" s="96" t="s">
        <v>247</v>
      </c>
      <c r="C13" s="78" t="s">
        <v>26</v>
      </c>
      <c r="D13" s="78" t="s">
        <v>27</v>
      </c>
      <c r="E13" s="78"/>
      <c r="F13" s="78"/>
      <c r="G13" s="91">
        <f aca="true" t="shared" si="0" ref="G13:J14">G14</f>
        <v>1796285.12</v>
      </c>
      <c r="H13" s="91">
        <f t="shared" si="0"/>
        <v>1637716.76</v>
      </c>
      <c r="I13" s="91">
        <f t="shared" si="0"/>
        <v>1637716.76</v>
      </c>
      <c r="J13" s="91">
        <f t="shared" si="0"/>
        <v>1637716.76</v>
      </c>
      <c r="K13" s="92">
        <f>I13-J13</f>
        <v>0</v>
      </c>
      <c r="L13" s="79">
        <f>J13/I13</f>
        <v>1</v>
      </c>
    </row>
    <row r="14" spans="1:12" ht="31.5">
      <c r="A14" s="77" t="s">
        <v>195</v>
      </c>
      <c r="B14" s="96" t="s">
        <v>247</v>
      </c>
      <c r="C14" s="78" t="s">
        <v>26</v>
      </c>
      <c r="D14" s="78" t="s">
        <v>27</v>
      </c>
      <c r="E14" s="78" t="s">
        <v>196</v>
      </c>
      <c r="F14" s="78"/>
      <c r="G14" s="91">
        <f t="shared" si="0"/>
        <v>1796285.12</v>
      </c>
      <c r="H14" s="91">
        <f t="shared" si="0"/>
        <v>1637716.76</v>
      </c>
      <c r="I14" s="91">
        <f t="shared" si="0"/>
        <v>1637716.76</v>
      </c>
      <c r="J14" s="91">
        <f t="shared" si="0"/>
        <v>1637716.76</v>
      </c>
      <c r="K14" s="92">
        <f aca="true" t="shared" si="1" ref="K14:K86">I14-J14</f>
        <v>0</v>
      </c>
      <c r="L14" s="79">
        <f aca="true" t="shared" si="2" ref="L14:L86">J14/I14</f>
        <v>1</v>
      </c>
    </row>
    <row r="15" spans="1:12" ht="47.25">
      <c r="A15" s="77" t="s">
        <v>197</v>
      </c>
      <c r="B15" s="96" t="s">
        <v>247</v>
      </c>
      <c r="C15" s="78" t="s">
        <v>26</v>
      </c>
      <c r="D15" s="78" t="s">
        <v>27</v>
      </c>
      <c r="E15" s="78" t="s">
        <v>198</v>
      </c>
      <c r="F15" s="78"/>
      <c r="G15" s="91">
        <f>G21+G16+G27</f>
        <v>1796285.12</v>
      </c>
      <c r="H15" s="91">
        <f>H21+H16</f>
        <v>1637716.76</v>
      </c>
      <c r="I15" s="91">
        <f>I21+I16</f>
        <v>1637716.76</v>
      </c>
      <c r="J15" s="91">
        <f>J21+J16</f>
        <v>1637716.76</v>
      </c>
      <c r="K15" s="92">
        <f t="shared" si="1"/>
        <v>0</v>
      </c>
      <c r="L15" s="79">
        <f t="shared" si="2"/>
        <v>1</v>
      </c>
    </row>
    <row r="16" spans="1:12" ht="78.75">
      <c r="A16" s="77" t="s">
        <v>296</v>
      </c>
      <c r="B16" s="96" t="s">
        <v>247</v>
      </c>
      <c r="C16" s="78" t="s">
        <v>26</v>
      </c>
      <c r="D16" s="78" t="s">
        <v>27</v>
      </c>
      <c r="E16" s="78" t="s">
        <v>294</v>
      </c>
      <c r="F16" s="78"/>
      <c r="G16" s="91">
        <f>G17</f>
        <v>0</v>
      </c>
      <c r="H16" s="91">
        <f aca="true" t="shared" si="3" ref="H16:J17">H17</f>
        <v>51195</v>
      </c>
      <c r="I16" s="91">
        <f t="shared" si="3"/>
        <v>51195</v>
      </c>
      <c r="J16" s="91">
        <f t="shared" si="3"/>
        <v>51195</v>
      </c>
      <c r="K16" s="92">
        <f t="shared" si="1"/>
        <v>0</v>
      </c>
      <c r="L16" s="79">
        <f t="shared" si="2"/>
        <v>1</v>
      </c>
    </row>
    <row r="17" spans="1:12" ht="78.75">
      <c r="A17" s="77" t="s">
        <v>73</v>
      </c>
      <c r="B17" s="96" t="s">
        <v>247</v>
      </c>
      <c r="C17" s="78" t="s">
        <v>26</v>
      </c>
      <c r="D17" s="78" t="s">
        <v>27</v>
      </c>
      <c r="E17" s="78" t="s">
        <v>294</v>
      </c>
      <c r="F17" s="78" t="s">
        <v>168</v>
      </c>
      <c r="G17" s="91">
        <f>G18</f>
        <v>0</v>
      </c>
      <c r="H17" s="91">
        <f t="shared" si="3"/>
        <v>51195</v>
      </c>
      <c r="I17" s="91">
        <f t="shared" si="3"/>
        <v>51195</v>
      </c>
      <c r="J17" s="91">
        <f t="shared" si="3"/>
        <v>51195</v>
      </c>
      <c r="K17" s="92">
        <f t="shared" si="1"/>
        <v>0</v>
      </c>
      <c r="L17" s="79">
        <f t="shared" si="2"/>
        <v>1</v>
      </c>
    </row>
    <row r="18" spans="1:12" ht="31.5">
      <c r="A18" s="77" t="s">
        <v>77</v>
      </c>
      <c r="B18" s="96" t="s">
        <v>247</v>
      </c>
      <c r="C18" s="78" t="s">
        <v>26</v>
      </c>
      <c r="D18" s="78" t="s">
        <v>27</v>
      </c>
      <c r="E18" s="78" t="s">
        <v>294</v>
      </c>
      <c r="F18" s="78" t="s">
        <v>169</v>
      </c>
      <c r="G18" s="91">
        <f>G19+G20</f>
        <v>0</v>
      </c>
      <c r="H18" s="91">
        <f>H19+H20</f>
        <v>51195</v>
      </c>
      <c r="I18" s="91">
        <f>I19+I20</f>
        <v>51195</v>
      </c>
      <c r="J18" s="91">
        <f>J19+J20</f>
        <v>51195</v>
      </c>
      <c r="K18" s="92">
        <f t="shared" si="1"/>
        <v>0</v>
      </c>
      <c r="L18" s="79">
        <f t="shared" si="2"/>
        <v>1</v>
      </c>
    </row>
    <row r="19" spans="1:12" ht="31.5">
      <c r="A19" s="77" t="s">
        <v>60</v>
      </c>
      <c r="B19" s="96" t="s">
        <v>247</v>
      </c>
      <c r="C19" s="78" t="s">
        <v>26</v>
      </c>
      <c r="D19" s="78" t="s">
        <v>27</v>
      </c>
      <c r="E19" s="78" t="s">
        <v>294</v>
      </c>
      <c r="F19" s="78" t="s">
        <v>170</v>
      </c>
      <c r="G19" s="91">
        <v>0</v>
      </c>
      <c r="H19" s="91">
        <v>39320</v>
      </c>
      <c r="I19" s="91">
        <f>H19</f>
        <v>39320</v>
      </c>
      <c r="J19" s="91">
        <v>39320</v>
      </c>
      <c r="K19" s="92">
        <f t="shared" si="1"/>
        <v>0</v>
      </c>
      <c r="L19" s="79">
        <f t="shared" si="2"/>
        <v>1</v>
      </c>
    </row>
    <row r="20" spans="1:12" ht="47.25">
      <c r="A20" s="77" t="s">
        <v>61</v>
      </c>
      <c r="B20" s="96" t="s">
        <v>247</v>
      </c>
      <c r="C20" s="78" t="s">
        <v>26</v>
      </c>
      <c r="D20" s="78" t="s">
        <v>27</v>
      </c>
      <c r="E20" s="78" t="s">
        <v>294</v>
      </c>
      <c r="F20" s="78" t="s">
        <v>172</v>
      </c>
      <c r="G20" s="91">
        <v>0</v>
      </c>
      <c r="H20" s="91">
        <v>11875</v>
      </c>
      <c r="I20" s="91">
        <f>H20</f>
        <v>11875</v>
      </c>
      <c r="J20" s="91">
        <v>11875</v>
      </c>
      <c r="K20" s="92">
        <f t="shared" si="1"/>
        <v>0</v>
      </c>
      <c r="L20" s="79">
        <f t="shared" si="2"/>
        <v>1</v>
      </c>
    </row>
    <row r="21" spans="1:12" ht="47.25">
      <c r="A21" s="77" t="s">
        <v>197</v>
      </c>
      <c r="B21" s="96" t="s">
        <v>247</v>
      </c>
      <c r="C21" s="78" t="s">
        <v>26</v>
      </c>
      <c r="D21" s="78" t="s">
        <v>27</v>
      </c>
      <c r="E21" s="78" t="s">
        <v>199</v>
      </c>
      <c r="F21" s="78"/>
      <c r="G21" s="91">
        <f aca="true" t="shared" si="4" ref="G21:J22">G22</f>
        <v>1729841.12</v>
      </c>
      <c r="H21" s="91">
        <f t="shared" si="4"/>
        <v>1586521.76</v>
      </c>
      <c r="I21" s="91">
        <f t="shared" si="4"/>
        <v>1586521.76</v>
      </c>
      <c r="J21" s="91">
        <f t="shared" si="4"/>
        <v>1586521.76</v>
      </c>
      <c r="K21" s="92">
        <f t="shared" si="1"/>
        <v>0</v>
      </c>
      <c r="L21" s="79">
        <f t="shared" si="2"/>
        <v>1</v>
      </c>
    </row>
    <row r="22" spans="1:12" ht="78.75">
      <c r="A22" s="80" t="s">
        <v>73</v>
      </c>
      <c r="B22" s="96" t="s">
        <v>247</v>
      </c>
      <c r="C22" s="78" t="s">
        <v>26</v>
      </c>
      <c r="D22" s="78" t="s">
        <v>27</v>
      </c>
      <c r="E22" s="78" t="s">
        <v>199</v>
      </c>
      <c r="F22" s="78" t="s">
        <v>168</v>
      </c>
      <c r="G22" s="91">
        <f t="shared" si="4"/>
        <v>1729841.12</v>
      </c>
      <c r="H22" s="91">
        <f t="shared" si="4"/>
        <v>1586521.76</v>
      </c>
      <c r="I22" s="91">
        <f t="shared" si="4"/>
        <v>1586521.76</v>
      </c>
      <c r="J22" s="91">
        <f t="shared" si="4"/>
        <v>1586521.76</v>
      </c>
      <c r="K22" s="92">
        <f t="shared" si="1"/>
        <v>0</v>
      </c>
      <c r="L22" s="79">
        <f t="shared" si="2"/>
        <v>1</v>
      </c>
    </row>
    <row r="23" spans="1:12" ht="31.5">
      <c r="A23" s="77" t="s">
        <v>77</v>
      </c>
      <c r="B23" s="96" t="s">
        <v>247</v>
      </c>
      <c r="C23" s="78" t="s">
        <v>26</v>
      </c>
      <c r="D23" s="78" t="s">
        <v>27</v>
      </c>
      <c r="E23" s="78" t="s">
        <v>199</v>
      </c>
      <c r="F23" s="78" t="s">
        <v>169</v>
      </c>
      <c r="G23" s="91">
        <f>G24+G25+G26</f>
        <v>1729841.12</v>
      </c>
      <c r="H23" s="91">
        <f>H24+H25+H26</f>
        <v>1586521.76</v>
      </c>
      <c r="I23" s="91">
        <f>I24+I25+I26</f>
        <v>1586521.76</v>
      </c>
      <c r="J23" s="91">
        <f>J24+J25+J26</f>
        <v>1586521.76</v>
      </c>
      <c r="K23" s="92">
        <f t="shared" si="1"/>
        <v>0</v>
      </c>
      <c r="L23" s="79">
        <f t="shared" si="2"/>
        <v>1</v>
      </c>
    </row>
    <row r="24" spans="1:12" ht="31.5">
      <c r="A24" s="77" t="s">
        <v>60</v>
      </c>
      <c r="B24" s="96" t="s">
        <v>247</v>
      </c>
      <c r="C24" s="78" t="s">
        <v>26</v>
      </c>
      <c r="D24" s="78" t="s">
        <v>27</v>
      </c>
      <c r="E24" s="78" t="s">
        <v>199</v>
      </c>
      <c r="F24" s="78" t="s">
        <v>170</v>
      </c>
      <c r="G24" s="91">
        <v>1247961.6</v>
      </c>
      <c r="H24" s="91">
        <v>1161618.77</v>
      </c>
      <c r="I24" s="92">
        <f>H24</f>
        <v>1161618.77</v>
      </c>
      <c r="J24" s="92">
        <v>1161618.77</v>
      </c>
      <c r="K24" s="92">
        <f t="shared" si="1"/>
        <v>0</v>
      </c>
      <c r="L24" s="79">
        <f t="shared" si="2"/>
        <v>1</v>
      </c>
    </row>
    <row r="25" spans="1:12" ht="47.25">
      <c r="A25" s="77" t="s">
        <v>42</v>
      </c>
      <c r="B25" s="96" t="s">
        <v>247</v>
      </c>
      <c r="C25" s="78" t="s">
        <v>26</v>
      </c>
      <c r="D25" s="78" t="s">
        <v>27</v>
      </c>
      <c r="E25" s="78" t="s">
        <v>199</v>
      </c>
      <c r="F25" s="78" t="s">
        <v>171</v>
      </c>
      <c r="G25" s="91">
        <v>108300</v>
      </c>
      <c r="H25" s="91">
        <v>79053.92</v>
      </c>
      <c r="I25" s="92">
        <f>H25</f>
        <v>79053.92</v>
      </c>
      <c r="J25" s="92">
        <v>79053.92</v>
      </c>
      <c r="K25" s="92">
        <f t="shared" si="1"/>
        <v>0</v>
      </c>
      <c r="L25" s="79">
        <f t="shared" si="2"/>
        <v>1</v>
      </c>
    </row>
    <row r="26" spans="1:12" ht="47.25">
      <c r="A26" s="77" t="s">
        <v>61</v>
      </c>
      <c r="B26" s="96" t="s">
        <v>247</v>
      </c>
      <c r="C26" s="78" t="s">
        <v>26</v>
      </c>
      <c r="D26" s="78" t="s">
        <v>27</v>
      </c>
      <c r="E26" s="78" t="s">
        <v>199</v>
      </c>
      <c r="F26" s="78" t="s">
        <v>172</v>
      </c>
      <c r="G26" s="91">
        <v>373579.52</v>
      </c>
      <c r="H26" s="91">
        <v>345849.07</v>
      </c>
      <c r="I26" s="92">
        <f>H26</f>
        <v>345849.07</v>
      </c>
      <c r="J26" s="92">
        <v>345849.07</v>
      </c>
      <c r="K26" s="92">
        <f t="shared" si="1"/>
        <v>0</v>
      </c>
      <c r="L26" s="79">
        <f t="shared" si="2"/>
        <v>1</v>
      </c>
    </row>
    <row r="27" spans="1:12" ht="63">
      <c r="A27" s="77" t="s">
        <v>448</v>
      </c>
      <c r="B27" s="96" t="s">
        <v>247</v>
      </c>
      <c r="C27" s="78" t="s">
        <v>26</v>
      </c>
      <c r="D27" s="78" t="s">
        <v>27</v>
      </c>
      <c r="E27" s="78" t="s">
        <v>447</v>
      </c>
      <c r="F27" s="78"/>
      <c r="G27" s="91">
        <f>G28</f>
        <v>66444</v>
      </c>
      <c r="H27" s="91">
        <f aca="true" t="shared" si="5" ref="H27:J29">H28</f>
        <v>0</v>
      </c>
      <c r="I27" s="91">
        <f t="shared" si="5"/>
        <v>0</v>
      </c>
      <c r="J27" s="91">
        <f t="shared" si="5"/>
        <v>0</v>
      </c>
      <c r="K27" s="92">
        <f t="shared" si="1"/>
        <v>0</v>
      </c>
      <c r="L27" s="79" t="e">
        <f t="shared" si="2"/>
        <v>#DIV/0!</v>
      </c>
    </row>
    <row r="28" spans="1:12" ht="78.75">
      <c r="A28" s="80" t="s">
        <v>73</v>
      </c>
      <c r="B28" s="96" t="s">
        <v>247</v>
      </c>
      <c r="C28" s="78" t="s">
        <v>26</v>
      </c>
      <c r="D28" s="78" t="s">
        <v>27</v>
      </c>
      <c r="E28" s="78" t="s">
        <v>447</v>
      </c>
      <c r="F28" s="78" t="s">
        <v>168</v>
      </c>
      <c r="G28" s="91">
        <f>G29</f>
        <v>66444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2">
        <f t="shared" si="1"/>
        <v>0</v>
      </c>
      <c r="L28" s="79" t="e">
        <f t="shared" si="2"/>
        <v>#DIV/0!</v>
      </c>
    </row>
    <row r="29" spans="1:12" ht="31.5">
      <c r="A29" s="77" t="s">
        <v>77</v>
      </c>
      <c r="B29" s="96" t="s">
        <v>247</v>
      </c>
      <c r="C29" s="78" t="s">
        <v>26</v>
      </c>
      <c r="D29" s="78" t="s">
        <v>27</v>
      </c>
      <c r="E29" s="78" t="s">
        <v>447</v>
      </c>
      <c r="F29" s="78" t="s">
        <v>169</v>
      </c>
      <c r="G29" s="91">
        <f>G30</f>
        <v>66444</v>
      </c>
      <c r="H29" s="91">
        <f t="shared" si="5"/>
        <v>0</v>
      </c>
      <c r="I29" s="91">
        <f t="shared" si="5"/>
        <v>0</v>
      </c>
      <c r="J29" s="91">
        <f t="shared" si="5"/>
        <v>0</v>
      </c>
      <c r="K29" s="92">
        <f t="shared" si="1"/>
        <v>0</v>
      </c>
      <c r="L29" s="79" t="e">
        <f t="shared" si="2"/>
        <v>#DIV/0!</v>
      </c>
    </row>
    <row r="30" spans="1:12" ht="47.25">
      <c r="A30" s="77" t="s">
        <v>42</v>
      </c>
      <c r="B30" s="96" t="s">
        <v>247</v>
      </c>
      <c r="C30" s="78" t="s">
        <v>26</v>
      </c>
      <c r="D30" s="78" t="s">
        <v>27</v>
      </c>
      <c r="E30" s="78" t="s">
        <v>447</v>
      </c>
      <c r="F30" s="78" t="s">
        <v>171</v>
      </c>
      <c r="G30" s="91">
        <v>66444</v>
      </c>
      <c r="H30" s="91">
        <v>0</v>
      </c>
      <c r="I30" s="92">
        <v>0</v>
      </c>
      <c r="J30" s="92">
        <v>0</v>
      </c>
      <c r="K30" s="92">
        <f t="shared" si="1"/>
        <v>0</v>
      </c>
      <c r="L30" s="79" t="e">
        <f t="shared" si="2"/>
        <v>#DIV/0!</v>
      </c>
    </row>
    <row r="31" spans="1:12" ht="47.25">
      <c r="A31" s="77" t="s">
        <v>43</v>
      </c>
      <c r="B31" s="96" t="s">
        <v>247</v>
      </c>
      <c r="C31" s="78" t="s">
        <v>26</v>
      </c>
      <c r="D31" s="78" t="s">
        <v>28</v>
      </c>
      <c r="E31" s="78"/>
      <c r="F31" s="78"/>
      <c r="G31" s="91">
        <f>G32</f>
        <v>36000</v>
      </c>
      <c r="H31" s="91">
        <f aca="true" t="shared" si="6" ref="H31:J36">H32</f>
        <v>35516</v>
      </c>
      <c r="I31" s="91">
        <f t="shared" si="6"/>
        <v>35516</v>
      </c>
      <c r="J31" s="91">
        <f t="shared" si="6"/>
        <v>35516</v>
      </c>
      <c r="K31" s="92">
        <f t="shared" si="1"/>
        <v>0</v>
      </c>
      <c r="L31" s="79">
        <f t="shared" si="2"/>
        <v>1</v>
      </c>
    </row>
    <row r="32" spans="1:12" ht="31.5">
      <c r="A32" s="77" t="s">
        <v>195</v>
      </c>
      <c r="B32" s="96" t="s">
        <v>247</v>
      </c>
      <c r="C32" s="78" t="s">
        <v>26</v>
      </c>
      <c r="D32" s="78" t="s">
        <v>28</v>
      </c>
      <c r="E32" s="78" t="s">
        <v>196</v>
      </c>
      <c r="F32" s="78"/>
      <c r="G32" s="91">
        <f>G33</f>
        <v>36000</v>
      </c>
      <c r="H32" s="91">
        <f t="shared" si="6"/>
        <v>35516</v>
      </c>
      <c r="I32" s="91">
        <f t="shared" si="6"/>
        <v>35516</v>
      </c>
      <c r="J32" s="91">
        <f t="shared" si="6"/>
        <v>35516</v>
      </c>
      <c r="K32" s="92">
        <f t="shared" si="1"/>
        <v>0</v>
      </c>
      <c r="L32" s="79">
        <f t="shared" si="2"/>
        <v>1</v>
      </c>
    </row>
    <row r="33" spans="1:12" ht="63">
      <c r="A33" s="77" t="s">
        <v>200</v>
      </c>
      <c r="B33" s="96" t="s">
        <v>247</v>
      </c>
      <c r="C33" s="78" t="s">
        <v>26</v>
      </c>
      <c r="D33" s="78" t="s">
        <v>28</v>
      </c>
      <c r="E33" s="78" t="s">
        <v>201</v>
      </c>
      <c r="F33" s="78"/>
      <c r="G33" s="91">
        <f>G35</f>
        <v>36000</v>
      </c>
      <c r="H33" s="91">
        <f>H35</f>
        <v>35516</v>
      </c>
      <c r="I33" s="91">
        <f>I35</f>
        <v>35516</v>
      </c>
      <c r="J33" s="91">
        <f>J35</f>
        <v>35516</v>
      </c>
      <c r="K33" s="92">
        <f t="shared" si="1"/>
        <v>0</v>
      </c>
      <c r="L33" s="79">
        <f t="shared" si="2"/>
        <v>1</v>
      </c>
    </row>
    <row r="34" spans="1:12" ht="63">
      <c r="A34" s="77" t="s">
        <v>200</v>
      </c>
      <c r="B34" s="96" t="s">
        <v>247</v>
      </c>
      <c r="C34" s="78" t="s">
        <v>26</v>
      </c>
      <c r="D34" s="78" t="s">
        <v>28</v>
      </c>
      <c r="E34" s="78" t="s">
        <v>202</v>
      </c>
      <c r="F34" s="78"/>
      <c r="G34" s="91">
        <f>G35</f>
        <v>36000</v>
      </c>
      <c r="H34" s="91">
        <f>H35</f>
        <v>35516</v>
      </c>
      <c r="I34" s="91">
        <f>I35</f>
        <v>35516</v>
      </c>
      <c r="J34" s="91">
        <f>J35</f>
        <v>35516</v>
      </c>
      <c r="K34" s="92">
        <f t="shared" si="1"/>
        <v>0</v>
      </c>
      <c r="L34" s="79">
        <f t="shared" si="2"/>
        <v>1</v>
      </c>
    </row>
    <row r="35" spans="1:12" ht="78.75">
      <c r="A35" s="80" t="s">
        <v>73</v>
      </c>
      <c r="B35" s="96" t="s">
        <v>247</v>
      </c>
      <c r="C35" s="78" t="s">
        <v>26</v>
      </c>
      <c r="D35" s="78" t="s">
        <v>28</v>
      </c>
      <c r="E35" s="78" t="s">
        <v>202</v>
      </c>
      <c r="F35" s="78" t="s">
        <v>168</v>
      </c>
      <c r="G35" s="91">
        <f>G36</f>
        <v>36000</v>
      </c>
      <c r="H35" s="91">
        <f t="shared" si="6"/>
        <v>35516</v>
      </c>
      <c r="I35" s="91">
        <f t="shared" si="6"/>
        <v>35516</v>
      </c>
      <c r="J35" s="91">
        <f t="shared" si="6"/>
        <v>35516</v>
      </c>
      <c r="K35" s="92">
        <f t="shared" si="1"/>
        <v>0</v>
      </c>
      <c r="L35" s="79">
        <f t="shared" si="2"/>
        <v>1</v>
      </c>
    </row>
    <row r="36" spans="1:12" ht="31.5">
      <c r="A36" s="77" t="s">
        <v>77</v>
      </c>
      <c r="B36" s="96" t="s">
        <v>247</v>
      </c>
      <c r="C36" s="78" t="s">
        <v>26</v>
      </c>
      <c r="D36" s="78" t="s">
        <v>28</v>
      </c>
      <c r="E36" s="78" t="s">
        <v>202</v>
      </c>
      <c r="F36" s="78" t="s">
        <v>169</v>
      </c>
      <c r="G36" s="91">
        <f>G37</f>
        <v>36000</v>
      </c>
      <c r="H36" s="91">
        <f t="shared" si="6"/>
        <v>35516</v>
      </c>
      <c r="I36" s="91">
        <f t="shared" si="6"/>
        <v>35516</v>
      </c>
      <c r="J36" s="91">
        <f t="shared" si="6"/>
        <v>35516</v>
      </c>
      <c r="K36" s="92">
        <f t="shared" si="1"/>
        <v>0</v>
      </c>
      <c r="L36" s="79">
        <f t="shared" si="2"/>
        <v>1</v>
      </c>
    </row>
    <row r="37" spans="1:12" ht="63">
      <c r="A37" s="77" t="s">
        <v>44</v>
      </c>
      <c r="B37" s="96" t="s">
        <v>247</v>
      </c>
      <c r="C37" s="78" t="s">
        <v>26</v>
      </c>
      <c r="D37" s="78" t="s">
        <v>28</v>
      </c>
      <c r="E37" s="78" t="s">
        <v>202</v>
      </c>
      <c r="F37" s="78" t="s">
        <v>193</v>
      </c>
      <c r="G37" s="91">
        <v>36000</v>
      </c>
      <c r="H37" s="91">
        <v>35516</v>
      </c>
      <c r="I37" s="92">
        <f>H37</f>
        <v>35516</v>
      </c>
      <c r="J37" s="92">
        <v>35516</v>
      </c>
      <c r="K37" s="92">
        <f t="shared" si="1"/>
        <v>0</v>
      </c>
      <c r="L37" s="79">
        <f t="shared" si="2"/>
        <v>1</v>
      </c>
    </row>
    <row r="38" spans="1:12" ht="63">
      <c r="A38" s="77" t="s">
        <v>56</v>
      </c>
      <c r="B38" s="96" t="s">
        <v>247</v>
      </c>
      <c r="C38" s="78" t="s">
        <v>26</v>
      </c>
      <c r="D38" s="78" t="s">
        <v>177</v>
      </c>
      <c r="E38" s="78"/>
      <c r="F38" s="78"/>
      <c r="G38" s="91">
        <f>G39+G84</f>
        <v>10464754.67</v>
      </c>
      <c r="H38" s="110">
        <f>H39+H84</f>
        <v>10959367.190000001</v>
      </c>
      <c r="I38" s="91">
        <f>I39+I84</f>
        <v>10959367.190000001</v>
      </c>
      <c r="J38" s="91">
        <f>J39+J84</f>
        <v>10869162.36</v>
      </c>
      <c r="K38" s="92">
        <f t="shared" si="1"/>
        <v>90204.83000000194</v>
      </c>
      <c r="L38" s="79">
        <f t="shared" si="2"/>
        <v>0.9917691570657191</v>
      </c>
    </row>
    <row r="39" spans="1:12" ht="31.5">
      <c r="A39" s="77" t="s">
        <v>195</v>
      </c>
      <c r="B39" s="96" t="s">
        <v>247</v>
      </c>
      <c r="C39" s="78" t="s">
        <v>26</v>
      </c>
      <c r="D39" s="78" t="s">
        <v>177</v>
      </c>
      <c r="E39" s="78" t="s">
        <v>196</v>
      </c>
      <c r="F39" s="78"/>
      <c r="G39" s="92">
        <f>G40</f>
        <v>10168060.67</v>
      </c>
      <c r="H39" s="92">
        <f>H40</f>
        <v>10653340.260000002</v>
      </c>
      <c r="I39" s="92">
        <f>I40</f>
        <v>10653340.260000002</v>
      </c>
      <c r="J39" s="92">
        <f>J40</f>
        <v>10563135.43</v>
      </c>
      <c r="K39" s="92">
        <f t="shared" si="1"/>
        <v>90204.83000000194</v>
      </c>
      <c r="L39" s="79">
        <f t="shared" si="2"/>
        <v>0.9915327185841709</v>
      </c>
    </row>
    <row r="40" spans="1:12" ht="47.25">
      <c r="A40" s="80" t="s">
        <v>208</v>
      </c>
      <c r="B40" s="96" t="s">
        <v>247</v>
      </c>
      <c r="C40" s="78" t="s">
        <v>26</v>
      </c>
      <c r="D40" s="78" t="s">
        <v>177</v>
      </c>
      <c r="E40" s="78" t="s">
        <v>207</v>
      </c>
      <c r="F40" s="78"/>
      <c r="G40" s="92">
        <f>G46+G62+G67+G76+G72+G80+G58+G41</f>
        <v>10168060.67</v>
      </c>
      <c r="H40" s="92">
        <f>H46+H62+H67+H76+H72+H80+H58+H41</f>
        <v>10653340.260000002</v>
      </c>
      <c r="I40" s="92">
        <f>I46+I62+I67+I76+I72+I80+I58+I41</f>
        <v>10653340.260000002</v>
      </c>
      <c r="J40" s="92">
        <f>J46+J62+J67+J76+J72+J80+J58+J41</f>
        <v>10563135.43</v>
      </c>
      <c r="K40" s="92">
        <f t="shared" si="1"/>
        <v>90204.83000000194</v>
      </c>
      <c r="L40" s="79">
        <f t="shared" si="2"/>
        <v>0.9915327185841709</v>
      </c>
    </row>
    <row r="41" spans="1:12" ht="78.75">
      <c r="A41" s="80" t="s">
        <v>296</v>
      </c>
      <c r="B41" s="96" t="s">
        <v>247</v>
      </c>
      <c r="C41" s="78" t="s">
        <v>26</v>
      </c>
      <c r="D41" s="78" t="s">
        <v>177</v>
      </c>
      <c r="E41" s="78" t="s">
        <v>295</v>
      </c>
      <c r="F41" s="78"/>
      <c r="G41" s="92">
        <f>G42</f>
        <v>0</v>
      </c>
      <c r="H41" s="92">
        <f aca="true" t="shared" si="7" ref="H41:J42">H42</f>
        <v>291460</v>
      </c>
      <c r="I41" s="92">
        <f t="shared" si="7"/>
        <v>291460</v>
      </c>
      <c r="J41" s="92">
        <f t="shared" si="7"/>
        <v>291460</v>
      </c>
      <c r="K41" s="92">
        <f t="shared" si="1"/>
        <v>0</v>
      </c>
      <c r="L41" s="79">
        <f t="shared" si="2"/>
        <v>1</v>
      </c>
    </row>
    <row r="42" spans="1:12" ht="78.75">
      <c r="A42" s="80" t="s">
        <v>73</v>
      </c>
      <c r="B42" s="96" t="s">
        <v>247</v>
      </c>
      <c r="C42" s="78" t="s">
        <v>26</v>
      </c>
      <c r="D42" s="78" t="s">
        <v>177</v>
      </c>
      <c r="E42" s="78" t="s">
        <v>295</v>
      </c>
      <c r="F42" s="78" t="s">
        <v>168</v>
      </c>
      <c r="G42" s="92">
        <f>G43</f>
        <v>0</v>
      </c>
      <c r="H42" s="92">
        <f t="shared" si="7"/>
        <v>291460</v>
      </c>
      <c r="I42" s="92">
        <f t="shared" si="7"/>
        <v>291460</v>
      </c>
      <c r="J42" s="92">
        <f t="shared" si="7"/>
        <v>291460</v>
      </c>
      <c r="K42" s="92">
        <f t="shared" si="1"/>
        <v>0</v>
      </c>
      <c r="L42" s="79">
        <f t="shared" si="2"/>
        <v>1</v>
      </c>
    </row>
    <row r="43" spans="1:12" ht="31.5">
      <c r="A43" s="80" t="s">
        <v>77</v>
      </c>
      <c r="B43" s="96" t="s">
        <v>247</v>
      </c>
      <c r="C43" s="78" t="s">
        <v>26</v>
      </c>
      <c r="D43" s="78" t="s">
        <v>177</v>
      </c>
      <c r="E43" s="78" t="s">
        <v>295</v>
      </c>
      <c r="F43" s="78" t="s">
        <v>169</v>
      </c>
      <c r="G43" s="92">
        <f>G44+G45</f>
        <v>0</v>
      </c>
      <c r="H43" s="92">
        <f>H44+H45</f>
        <v>291460</v>
      </c>
      <c r="I43" s="92">
        <f>I44+I45</f>
        <v>291460</v>
      </c>
      <c r="J43" s="92">
        <f>J44+J45</f>
        <v>291460</v>
      </c>
      <c r="K43" s="92">
        <f t="shared" si="1"/>
        <v>0</v>
      </c>
      <c r="L43" s="79">
        <f t="shared" si="2"/>
        <v>1</v>
      </c>
    </row>
    <row r="44" spans="1:12" ht="31.5">
      <c r="A44" s="80" t="s">
        <v>60</v>
      </c>
      <c r="B44" s="96" t="s">
        <v>247</v>
      </c>
      <c r="C44" s="78" t="s">
        <v>26</v>
      </c>
      <c r="D44" s="78" t="s">
        <v>177</v>
      </c>
      <c r="E44" s="78" t="s">
        <v>295</v>
      </c>
      <c r="F44" s="78" t="s">
        <v>170</v>
      </c>
      <c r="G44" s="92">
        <v>0</v>
      </c>
      <c r="H44" s="92">
        <v>223855.6</v>
      </c>
      <c r="I44" s="92">
        <f>H44</f>
        <v>223855.6</v>
      </c>
      <c r="J44" s="92">
        <v>223855.6</v>
      </c>
      <c r="K44" s="92">
        <f t="shared" si="1"/>
        <v>0</v>
      </c>
      <c r="L44" s="79">
        <f t="shared" si="2"/>
        <v>1</v>
      </c>
    </row>
    <row r="45" spans="1:12" ht="47.25">
      <c r="A45" s="80" t="s">
        <v>61</v>
      </c>
      <c r="B45" s="96" t="s">
        <v>247</v>
      </c>
      <c r="C45" s="78" t="s">
        <v>26</v>
      </c>
      <c r="D45" s="78" t="s">
        <v>177</v>
      </c>
      <c r="E45" s="78" t="s">
        <v>295</v>
      </c>
      <c r="F45" s="78" t="s">
        <v>172</v>
      </c>
      <c r="G45" s="92">
        <v>0</v>
      </c>
      <c r="H45" s="92">
        <v>67604.4</v>
      </c>
      <c r="I45" s="92">
        <f>H45</f>
        <v>67604.4</v>
      </c>
      <c r="J45" s="92">
        <v>67604.4</v>
      </c>
      <c r="K45" s="92">
        <f t="shared" si="1"/>
        <v>0</v>
      </c>
      <c r="L45" s="79">
        <f t="shared" si="2"/>
        <v>1</v>
      </c>
    </row>
    <row r="46" spans="1:12" ht="47.25">
      <c r="A46" s="80" t="s">
        <v>211</v>
      </c>
      <c r="B46" s="96" t="s">
        <v>247</v>
      </c>
      <c r="C46" s="78" t="s">
        <v>26</v>
      </c>
      <c r="D46" s="78" t="s">
        <v>177</v>
      </c>
      <c r="E46" s="78" t="s">
        <v>209</v>
      </c>
      <c r="F46" s="78"/>
      <c r="G46" s="92">
        <f>G47+G52+G55</f>
        <v>8845675.44</v>
      </c>
      <c r="H46" s="92">
        <f>H47+H52+H55</f>
        <v>9270662.24</v>
      </c>
      <c r="I46" s="92">
        <f>I47+I52+I55</f>
        <v>9270662.24</v>
      </c>
      <c r="J46" s="92">
        <f>J47+J52+J55</f>
        <v>9230200.94</v>
      </c>
      <c r="K46" s="92">
        <f t="shared" si="1"/>
        <v>40461.300000000745</v>
      </c>
      <c r="L46" s="79">
        <f t="shared" si="2"/>
        <v>0.9956355545102892</v>
      </c>
    </row>
    <row r="47" spans="1:12" ht="78.75">
      <c r="A47" s="80" t="s">
        <v>73</v>
      </c>
      <c r="B47" s="96" t="s">
        <v>247</v>
      </c>
      <c r="C47" s="78" t="s">
        <v>26</v>
      </c>
      <c r="D47" s="78" t="s">
        <v>177</v>
      </c>
      <c r="E47" s="78" t="s">
        <v>209</v>
      </c>
      <c r="F47" s="78" t="s">
        <v>168</v>
      </c>
      <c r="G47" s="92">
        <f>G48</f>
        <v>8244706.93</v>
      </c>
      <c r="H47" s="92">
        <f>H48</f>
        <v>8256229.72</v>
      </c>
      <c r="I47" s="92">
        <f>I48</f>
        <v>8256229.72</v>
      </c>
      <c r="J47" s="92">
        <f>J48</f>
        <v>8226453.55</v>
      </c>
      <c r="K47" s="92">
        <f t="shared" si="1"/>
        <v>29776.169999999925</v>
      </c>
      <c r="L47" s="79">
        <f t="shared" si="2"/>
        <v>0.9963934906113537</v>
      </c>
    </row>
    <row r="48" spans="1:12" ht="31.5">
      <c r="A48" s="77" t="s">
        <v>77</v>
      </c>
      <c r="B48" s="96" t="s">
        <v>247</v>
      </c>
      <c r="C48" s="78" t="s">
        <v>26</v>
      </c>
      <c r="D48" s="78" t="s">
        <v>177</v>
      </c>
      <c r="E48" s="78" t="s">
        <v>209</v>
      </c>
      <c r="F48" s="78" t="s">
        <v>169</v>
      </c>
      <c r="G48" s="92">
        <f>G49+G50+G51</f>
        <v>8244706.93</v>
      </c>
      <c r="H48" s="92">
        <f>H49+H50+H51</f>
        <v>8256229.72</v>
      </c>
      <c r="I48" s="92">
        <f>I49+I50+I51</f>
        <v>8256229.72</v>
      </c>
      <c r="J48" s="92">
        <f>J49+J50+J51</f>
        <v>8226453.55</v>
      </c>
      <c r="K48" s="92">
        <f t="shared" si="1"/>
        <v>29776.169999999925</v>
      </c>
      <c r="L48" s="79">
        <f t="shared" si="2"/>
        <v>0.9963934906113537</v>
      </c>
    </row>
    <row r="49" spans="1:12" ht="31.5">
      <c r="A49" s="77" t="s">
        <v>60</v>
      </c>
      <c r="B49" s="96" t="s">
        <v>247</v>
      </c>
      <c r="C49" s="78" t="s">
        <v>26</v>
      </c>
      <c r="D49" s="78" t="s">
        <v>177</v>
      </c>
      <c r="E49" s="78" t="s">
        <v>209</v>
      </c>
      <c r="F49" s="78" t="s">
        <v>170</v>
      </c>
      <c r="G49" s="91">
        <v>6181034.51</v>
      </c>
      <c r="H49" s="91">
        <v>6237988.37</v>
      </c>
      <c r="I49" s="92">
        <f>H49</f>
        <v>6237988.37</v>
      </c>
      <c r="J49" s="92">
        <v>6237988.37</v>
      </c>
      <c r="K49" s="92">
        <f t="shared" si="1"/>
        <v>0</v>
      </c>
      <c r="L49" s="79">
        <f t="shared" si="2"/>
        <v>1</v>
      </c>
    </row>
    <row r="50" spans="1:12" ht="47.25">
      <c r="A50" s="77" t="s">
        <v>42</v>
      </c>
      <c r="B50" s="96" t="s">
        <v>247</v>
      </c>
      <c r="C50" s="78" t="s">
        <v>26</v>
      </c>
      <c r="D50" s="78" t="s">
        <v>177</v>
      </c>
      <c r="E50" s="78" t="s">
        <v>209</v>
      </c>
      <c r="F50" s="78" t="s">
        <v>171</v>
      </c>
      <c r="G50" s="91">
        <v>197000</v>
      </c>
      <c r="H50" s="110">
        <v>97092.22</v>
      </c>
      <c r="I50" s="92">
        <f>H50</f>
        <v>97092.22</v>
      </c>
      <c r="J50" s="92">
        <v>97092.22</v>
      </c>
      <c r="K50" s="92">
        <f t="shared" si="1"/>
        <v>0</v>
      </c>
      <c r="L50" s="79">
        <f t="shared" si="2"/>
        <v>1</v>
      </c>
    </row>
    <row r="51" spans="1:12" ht="47.25">
      <c r="A51" s="77" t="s">
        <v>61</v>
      </c>
      <c r="B51" s="96" t="s">
        <v>247</v>
      </c>
      <c r="C51" s="78" t="s">
        <v>26</v>
      </c>
      <c r="D51" s="78" t="s">
        <v>177</v>
      </c>
      <c r="E51" s="78" t="s">
        <v>209</v>
      </c>
      <c r="F51" s="78" t="s">
        <v>172</v>
      </c>
      <c r="G51" s="91">
        <v>1866672.42</v>
      </c>
      <c r="H51" s="91">
        <v>1921149.13</v>
      </c>
      <c r="I51" s="92">
        <f>H51</f>
        <v>1921149.13</v>
      </c>
      <c r="J51" s="92">
        <v>1891372.96</v>
      </c>
      <c r="K51" s="92">
        <f t="shared" si="1"/>
        <v>29776.169999999925</v>
      </c>
      <c r="L51" s="79">
        <f t="shared" si="2"/>
        <v>0.9845008544443398</v>
      </c>
    </row>
    <row r="52" spans="1:12" ht="31.5">
      <c r="A52" s="77" t="s">
        <v>68</v>
      </c>
      <c r="B52" s="96" t="s">
        <v>247</v>
      </c>
      <c r="C52" s="78" t="s">
        <v>26</v>
      </c>
      <c r="D52" s="78" t="s">
        <v>177</v>
      </c>
      <c r="E52" s="78" t="s">
        <v>209</v>
      </c>
      <c r="F52" s="78" t="s">
        <v>173</v>
      </c>
      <c r="G52" s="92">
        <f aca="true" t="shared" si="8" ref="G52:J53">G53</f>
        <v>589596.51</v>
      </c>
      <c r="H52" s="92">
        <f t="shared" si="8"/>
        <v>1003060.52</v>
      </c>
      <c r="I52" s="92">
        <f t="shared" si="8"/>
        <v>1003060.52</v>
      </c>
      <c r="J52" s="92">
        <f t="shared" si="8"/>
        <v>992375.39</v>
      </c>
      <c r="K52" s="92">
        <f t="shared" si="1"/>
        <v>10685.130000000005</v>
      </c>
      <c r="L52" s="79">
        <f t="shared" si="2"/>
        <v>0.9893474722741555</v>
      </c>
    </row>
    <row r="53" spans="1:12" ht="31.5">
      <c r="A53" s="77" t="s">
        <v>69</v>
      </c>
      <c r="B53" s="96" t="s">
        <v>247</v>
      </c>
      <c r="C53" s="78" t="s">
        <v>26</v>
      </c>
      <c r="D53" s="78" t="s">
        <v>177</v>
      </c>
      <c r="E53" s="78" t="s">
        <v>209</v>
      </c>
      <c r="F53" s="78" t="s">
        <v>174</v>
      </c>
      <c r="G53" s="92">
        <f t="shared" si="8"/>
        <v>589596.51</v>
      </c>
      <c r="H53" s="92">
        <f t="shared" si="8"/>
        <v>1003060.52</v>
      </c>
      <c r="I53" s="92">
        <f t="shared" si="8"/>
        <v>1003060.52</v>
      </c>
      <c r="J53" s="92">
        <f t="shared" si="8"/>
        <v>992375.39</v>
      </c>
      <c r="K53" s="92">
        <f t="shared" si="1"/>
        <v>10685.130000000005</v>
      </c>
      <c r="L53" s="79">
        <f t="shared" si="2"/>
        <v>0.9893474722741555</v>
      </c>
    </row>
    <row r="54" spans="1:12" ht="31.5">
      <c r="A54" s="77" t="s">
        <v>45</v>
      </c>
      <c r="B54" s="96" t="s">
        <v>247</v>
      </c>
      <c r="C54" s="78" t="s">
        <v>26</v>
      </c>
      <c r="D54" s="78" t="s">
        <v>177</v>
      </c>
      <c r="E54" s="78" t="s">
        <v>209</v>
      </c>
      <c r="F54" s="78" t="s">
        <v>175</v>
      </c>
      <c r="G54" s="91">
        <v>589596.51</v>
      </c>
      <c r="H54" s="91">
        <v>1003060.52</v>
      </c>
      <c r="I54" s="92">
        <f>H54</f>
        <v>1003060.52</v>
      </c>
      <c r="J54" s="92">
        <v>992375.39</v>
      </c>
      <c r="K54" s="92">
        <f t="shared" si="1"/>
        <v>10685.130000000005</v>
      </c>
      <c r="L54" s="79">
        <f t="shared" si="2"/>
        <v>0.9893474722741555</v>
      </c>
    </row>
    <row r="55" spans="1:12" ht="15.75">
      <c r="A55" s="77" t="s">
        <v>71</v>
      </c>
      <c r="B55" s="96" t="s">
        <v>247</v>
      </c>
      <c r="C55" s="78" t="s">
        <v>26</v>
      </c>
      <c r="D55" s="78" t="s">
        <v>177</v>
      </c>
      <c r="E55" s="78" t="s">
        <v>209</v>
      </c>
      <c r="F55" s="78" t="s">
        <v>179</v>
      </c>
      <c r="G55" s="92">
        <f aca="true" t="shared" si="9" ref="G55:J56">G56</f>
        <v>11372</v>
      </c>
      <c r="H55" s="92">
        <f t="shared" si="9"/>
        <v>11372</v>
      </c>
      <c r="I55" s="92">
        <f t="shared" si="9"/>
        <v>11372</v>
      </c>
      <c r="J55" s="92">
        <f t="shared" si="9"/>
        <v>11372</v>
      </c>
      <c r="K55" s="92">
        <f t="shared" si="1"/>
        <v>0</v>
      </c>
      <c r="L55" s="79">
        <f t="shared" si="2"/>
        <v>1</v>
      </c>
    </row>
    <row r="56" spans="1:12" ht="15.75">
      <c r="A56" s="77" t="s">
        <v>75</v>
      </c>
      <c r="B56" s="96" t="s">
        <v>247</v>
      </c>
      <c r="C56" s="78" t="s">
        <v>26</v>
      </c>
      <c r="D56" s="78" t="s">
        <v>177</v>
      </c>
      <c r="E56" s="78" t="s">
        <v>209</v>
      </c>
      <c r="F56" s="78" t="s">
        <v>180</v>
      </c>
      <c r="G56" s="92">
        <f t="shared" si="9"/>
        <v>11372</v>
      </c>
      <c r="H56" s="92">
        <f t="shared" si="9"/>
        <v>11372</v>
      </c>
      <c r="I56" s="92">
        <f t="shared" si="9"/>
        <v>11372</v>
      </c>
      <c r="J56" s="92">
        <f t="shared" si="9"/>
        <v>11372</v>
      </c>
      <c r="K56" s="92">
        <f t="shared" si="1"/>
        <v>0</v>
      </c>
      <c r="L56" s="79">
        <f t="shared" si="2"/>
        <v>1</v>
      </c>
    </row>
    <row r="57" spans="1:12" ht="15.75">
      <c r="A57" s="77" t="s">
        <v>46</v>
      </c>
      <c r="B57" s="96" t="s">
        <v>247</v>
      </c>
      <c r="C57" s="78" t="s">
        <v>26</v>
      </c>
      <c r="D57" s="78" t="s">
        <v>177</v>
      </c>
      <c r="E57" s="78" t="s">
        <v>209</v>
      </c>
      <c r="F57" s="78" t="s">
        <v>181</v>
      </c>
      <c r="G57" s="91">
        <v>11372</v>
      </c>
      <c r="H57" s="91">
        <v>11372</v>
      </c>
      <c r="I57" s="92">
        <f>H57</f>
        <v>11372</v>
      </c>
      <c r="J57" s="92">
        <v>11372</v>
      </c>
      <c r="K57" s="92">
        <f t="shared" si="1"/>
        <v>0</v>
      </c>
      <c r="L57" s="79">
        <f t="shared" si="2"/>
        <v>1</v>
      </c>
    </row>
    <row r="58" spans="1:12" ht="63">
      <c r="A58" s="77" t="s">
        <v>234</v>
      </c>
      <c r="B58" s="96" t="s">
        <v>247</v>
      </c>
      <c r="C58" s="78" t="s">
        <v>26</v>
      </c>
      <c r="D58" s="78" t="s">
        <v>177</v>
      </c>
      <c r="E58" s="78" t="s">
        <v>233</v>
      </c>
      <c r="F58" s="78"/>
      <c r="G58" s="92">
        <f>G59</f>
        <v>584640</v>
      </c>
      <c r="H58" s="92">
        <f aca="true" t="shared" si="10" ref="H58:J60">H59</f>
        <v>233259.82</v>
      </c>
      <c r="I58" s="92">
        <f t="shared" si="10"/>
        <v>233259.82</v>
      </c>
      <c r="J58" s="92">
        <f t="shared" si="10"/>
        <v>233259.82</v>
      </c>
      <c r="K58" s="92">
        <f t="shared" si="1"/>
        <v>0</v>
      </c>
      <c r="L58" s="79">
        <f t="shared" si="2"/>
        <v>1</v>
      </c>
    </row>
    <row r="59" spans="1:12" ht="78.75">
      <c r="A59" s="80" t="s">
        <v>73</v>
      </c>
      <c r="B59" s="96" t="s">
        <v>247</v>
      </c>
      <c r="C59" s="78" t="s">
        <v>26</v>
      </c>
      <c r="D59" s="78" t="s">
        <v>177</v>
      </c>
      <c r="E59" s="78" t="s">
        <v>233</v>
      </c>
      <c r="F59" s="78" t="s">
        <v>168</v>
      </c>
      <c r="G59" s="92">
        <f>G60</f>
        <v>584640</v>
      </c>
      <c r="H59" s="92">
        <f t="shared" si="10"/>
        <v>233259.82</v>
      </c>
      <c r="I59" s="92">
        <f t="shared" si="10"/>
        <v>233259.82</v>
      </c>
      <c r="J59" s="92">
        <f t="shared" si="10"/>
        <v>233259.82</v>
      </c>
      <c r="K59" s="92">
        <f t="shared" si="1"/>
        <v>0</v>
      </c>
      <c r="L59" s="79">
        <f t="shared" si="2"/>
        <v>1</v>
      </c>
    </row>
    <row r="60" spans="1:12" ht="31.5">
      <c r="A60" s="77" t="s">
        <v>77</v>
      </c>
      <c r="B60" s="96" t="s">
        <v>247</v>
      </c>
      <c r="C60" s="78" t="s">
        <v>26</v>
      </c>
      <c r="D60" s="78" t="s">
        <v>177</v>
      </c>
      <c r="E60" s="78" t="s">
        <v>233</v>
      </c>
      <c r="F60" s="78" t="s">
        <v>169</v>
      </c>
      <c r="G60" s="92">
        <f>G61</f>
        <v>584640</v>
      </c>
      <c r="H60" s="92">
        <f t="shared" si="10"/>
        <v>233259.82</v>
      </c>
      <c r="I60" s="92">
        <f t="shared" si="10"/>
        <v>233259.82</v>
      </c>
      <c r="J60" s="92">
        <f t="shared" si="10"/>
        <v>233259.82</v>
      </c>
      <c r="K60" s="92">
        <f t="shared" si="1"/>
        <v>0</v>
      </c>
      <c r="L60" s="79">
        <f t="shared" si="2"/>
        <v>1</v>
      </c>
    </row>
    <row r="61" spans="1:12" ht="47.25">
      <c r="A61" s="77" t="s">
        <v>42</v>
      </c>
      <c r="B61" s="96" t="s">
        <v>247</v>
      </c>
      <c r="C61" s="78" t="s">
        <v>26</v>
      </c>
      <c r="D61" s="78" t="s">
        <v>177</v>
      </c>
      <c r="E61" s="78" t="s">
        <v>233</v>
      </c>
      <c r="F61" s="78" t="s">
        <v>171</v>
      </c>
      <c r="G61" s="92">
        <v>584640</v>
      </c>
      <c r="H61" s="92">
        <v>233259.82</v>
      </c>
      <c r="I61" s="92">
        <f>H61</f>
        <v>233259.82</v>
      </c>
      <c r="J61" s="92">
        <v>233259.82</v>
      </c>
      <c r="K61" s="92">
        <f t="shared" si="1"/>
        <v>0</v>
      </c>
      <c r="L61" s="79">
        <f t="shared" si="2"/>
        <v>1</v>
      </c>
    </row>
    <row r="62" spans="1:12" ht="63">
      <c r="A62" s="81" t="s">
        <v>212</v>
      </c>
      <c r="B62" s="96" t="s">
        <v>247</v>
      </c>
      <c r="C62" s="78" t="s">
        <v>26</v>
      </c>
      <c r="D62" s="78" t="s">
        <v>177</v>
      </c>
      <c r="E62" s="78" t="s">
        <v>210</v>
      </c>
      <c r="F62" s="78"/>
      <c r="G62" s="92">
        <f aca="true" t="shared" si="11" ref="G62:J63">G63</f>
        <v>257032.51</v>
      </c>
      <c r="H62" s="92">
        <f t="shared" si="11"/>
        <v>270125.07</v>
      </c>
      <c r="I62" s="92">
        <f t="shared" si="11"/>
        <v>270125.07</v>
      </c>
      <c r="J62" s="92">
        <f t="shared" si="11"/>
        <v>270125.07</v>
      </c>
      <c r="K62" s="92">
        <f t="shared" si="1"/>
        <v>0</v>
      </c>
      <c r="L62" s="79">
        <f t="shared" si="2"/>
        <v>1</v>
      </c>
    </row>
    <row r="63" spans="1:12" ht="78.75">
      <c r="A63" s="80" t="s">
        <v>73</v>
      </c>
      <c r="B63" s="96" t="s">
        <v>247</v>
      </c>
      <c r="C63" s="78" t="s">
        <v>26</v>
      </c>
      <c r="D63" s="78" t="s">
        <v>177</v>
      </c>
      <c r="E63" s="78" t="s">
        <v>210</v>
      </c>
      <c r="F63" s="78" t="s">
        <v>168</v>
      </c>
      <c r="G63" s="92">
        <f t="shared" si="11"/>
        <v>257032.51</v>
      </c>
      <c r="H63" s="92">
        <f t="shared" si="11"/>
        <v>270125.07</v>
      </c>
      <c r="I63" s="92">
        <f t="shared" si="11"/>
        <v>270125.07</v>
      </c>
      <c r="J63" s="92">
        <f t="shared" si="11"/>
        <v>270125.07</v>
      </c>
      <c r="K63" s="92">
        <f t="shared" si="1"/>
        <v>0</v>
      </c>
      <c r="L63" s="79">
        <f t="shared" si="2"/>
        <v>1</v>
      </c>
    </row>
    <row r="64" spans="1:12" ht="31.5">
      <c r="A64" s="77" t="s">
        <v>77</v>
      </c>
      <c r="B64" s="96" t="s">
        <v>247</v>
      </c>
      <c r="C64" s="78" t="s">
        <v>26</v>
      </c>
      <c r="D64" s="78" t="s">
        <v>177</v>
      </c>
      <c r="E64" s="78" t="s">
        <v>210</v>
      </c>
      <c r="F64" s="78" t="s">
        <v>169</v>
      </c>
      <c r="G64" s="92">
        <f>G65+G66</f>
        <v>257032.51</v>
      </c>
      <c r="H64" s="92">
        <f>H65+H66</f>
        <v>270125.07</v>
      </c>
      <c r="I64" s="92">
        <f>I65+I66</f>
        <v>270125.07</v>
      </c>
      <c r="J64" s="92">
        <f>J65+J66</f>
        <v>270125.07</v>
      </c>
      <c r="K64" s="92">
        <f t="shared" si="1"/>
        <v>0</v>
      </c>
      <c r="L64" s="79">
        <f t="shared" si="2"/>
        <v>1</v>
      </c>
    </row>
    <row r="65" spans="1:12" ht="31.5">
      <c r="A65" s="77" t="s">
        <v>60</v>
      </c>
      <c r="B65" s="96" t="s">
        <v>247</v>
      </c>
      <c r="C65" s="78" t="s">
        <v>26</v>
      </c>
      <c r="D65" s="78" t="s">
        <v>177</v>
      </c>
      <c r="E65" s="78" t="s">
        <v>210</v>
      </c>
      <c r="F65" s="78" t="s">
        <v>170</v>
      </c>
      <c r="G65" s="91">
        <v>197413.6</v>
      </c>
      <c r="H65" s="91">
        <v>207469.33</v>
      </c>
      <c r="I65" s="92">
        <f>H65</f>
        <v>207469.33</v>
      </c>
      <c r="J65" s="92">
        <v>207469.33</v>
      </c>
      <c r="K65" s="92">
        <f t="shared" si="1"/>
        <v>0</v>
      </c>
      <c r="L65" s="79">
        <f t="shared" si="2"/>
        <v>1</v>
      </c>
    </row>
    <row r="66" spans="1:12" ht="47.25">
      <c r="A66" s="77" t="s">
        <v>61</v>
      </c>
      <c r="B66" s="96" t="s">
        <v>247</v>
      </c>
      <c r="C66" s="78" t="s">
        <v>26</v>
      </c>
      <c r="D66" s="78" t="s">
        <v>177</v>
      </c>
      <c r="E66" s="78" t="s">
        <v>210</v>
      </c>
      <c r="F66" s="78" t="s">
        <v>172</v>
      </c>
      <c r="G66" s="91">
        <v>59618.91</v>
      </c>
      <c r="H66" s="91">
        <v>62655.74</v>
      </c>
      <c r="I66" s="92">
        <f>H66</f>
        <v>62655.74</v>
      </c>
      <c r="J66" s="92">
        <v>62655.74</v>
      </c>
      <c r="K66" s="92">
        <f t="shared" si="1"/>
        <v>0</v>
      </c>
      <c r="L66" s="79">
        <f t="shared" si="2"/>
        <v>1</v>
      </c>
    </row>
    <row r="67" spans="1:12" ht="47.25">
      <c r="A67" s="77" t="s">
        <v>214</v>
      </c>
      <c r="B67" s="96" t="s">
        <v>247</v>
      </c>
      <c r="C67" s="78" t="s">
        <v>26</v>
      </c>
      <c r="D67" s="78" t="s">
        <v>177</v>
      </c>
      <c r="E67" s="78" t="s">
        <v>213</v>
      </c>
      <c r="F67" s="78"/>
      <c r="G67" s="92">
        <f aca="true" t="shared" si="12" ref="G67:J68">G68</f>
        <v>210704.41</v>
      </c>
      <c r="H67" s="92">
        <f t="shared" si="12"/>
        <v>212313.24000000002</v>
      </c>
      <c r="I67" s="92">
        <f t="shared" si="12"/>
        <v>212313.24000000002</v>
      </c>
      <c r="J67" s="92">
        <f t="shared" si="12"/>
        <v>173775.36000000002</v>
      </c>
      <c r="K67" s="92">
        <f t="shared" si="1"/>
        <v>38537.880000000005</v>
      </c>
      <c r="L67" s="79">
        <f t="shared" si="2"/>
        <v>0.8184857430464534</v>
      </c>
    </row>
    <row r="68" spans="1:12" ht="31.5">
      <c r="A68" s="77" t="s">
        <v>68</v>
      </c>
      <c r="B68" s="96" t="s">
        <v>247</v>
      </c>
      <c r="C68" s="78" t="s">
        <v>26</v>
      </c>
      <c r="D68" s="78" t="s">
        <v>177</v>
      </c>
      <c r="E68" s="78" t="s">
        <v>213</v>
      </c>
      <c r="F68" s="78" t="s">
        <v>173</v>
      </c>
      <c r="G68" s="92">
        <f t="shared" si="12"/>
        <v>210704.41</v>
      </c>
      <c r="H68" s="92">
        <f t="shared" si="12"/>
        <v>212313.24000000002</v>
      </c>
      <c r="I68" s="92">
        <f t="shared" si="12"/>
        <v>212313.24000000002</v>
      </c>
      <c r="J68" s="92">
        <f t="shared" si="12"/>
        <v>173775.36000000002</v>
      </c>
      <c r="K68" s="92">
        <f t="shared" si="1"/>
        <v>38537.880000000005</v>
      </c>
      <c r="L68" s="79">
        <f t="shared" si="2"/>
        <v>0.8184857430464534</v>
      </c>
    </row>
    <row r="69" spans="1:12" ht="31.5">
      <c r="A69" s="77" t="s">
        <v>69</v>
      </c>
      <c r="B69" s="96" t="s">
        <v>247</v>
      </c>
      <c r="C69" s="78" t="s">
        <v>26</v>
      </c>
      <c r="D69" s="78" t="s">
        <v>177</v>
      </c>
      <c r="E69" s="78" t="s">
        <v>213</v>
      </c>
      <c r="F69" s="78" t="s">
        <v>174</v>
      </c>
      <c r="G69" s="92">
        <f>G70+G71</f>
        <v>210704.41</v>
      </c>
      <c r="H69" s="92">
        <f>H70+H71</f>
        <v>212313.24000000002</v>
      </c>
      <c r="I69" s="92">
        <f>I70+I71</f>
        <v>212313.24000000002</v>
      </c>
      <c r="J69" s="92">
        <f>J70+J71</f>
        <v>173775.36000000002</v>
      </c>
      <c r="K69" s="92">
        <f t="shared" si="1"/>
        <v>38537.880000000005</v>
      </c>
      <c r="L69" s="79">
        <f t="shared" si="2"/>
        <v>0.8184857430464534</v>
      </c>
    </row>
    <row r="70" spans="1:12" ht="31.5">
      <c r="A70" s="77" t="s">
        <v>45</v>
      </c>
      <c r="B70" s="96" t="s">
        <v>247</v>
      </c>
      <c r="C70" s="78" t="s">
        <v>26</v>
      </c>
      <c r="D70" s="78" t="s">
        <v>177</v>
      </c>
      <c r="E70" s="78" t="s">
        <v>213</v>
      </c>
      <c r="F70" s="78" t="s">
        <v>175</v>
      </c>
      <c r="G70" s="91">
        <v>5916.96</v>
      </c>
      <c r="H70" s="91">
        <v>7525.79</v>
      </c>
      <c r="I70" s="92">
        <f>H70</f>
        <v>7525.79</v>
      </c>
      <c r="J70" s="92">
        <v>7175.23</v>
      </c>
      <c r="K70" s="92">
        <f t="shared" si="1"/>
        <v>350.5600000000004</v>
      </c>
      <c r="L70" s="79">
        <f t="shared" si="2"/>
        <v>0.9534188437360064</v>
      </c>
    </row>
    <row r="71" spans="1:12" ht="15.75">
      <c r="A71" s="77" t="s">
        <v>260</v>
      </c>
      <c r="B71" s="96" t="s">
        <v>247</v>
      </c>
      <c r="C71" s="78" t="s">
        <v>26</v>
      </c>
      <c r="D71" s="78" t="s">
        <v>177</v>
      </c>
      <c r="E71" s="78" t="s">
        <v>213</v>
      </c>
      <c r="F71" s="78" t="s">
        <v>259</v>
      </c>
      <c r="G71" s="92">
        <v>204787.45</v>
      </c>
      <c r="H71" s="92">
        <v>204787.45</v>
      </c>
      <c r="I71" s="92">
        <f>H71</f>
        <v>204787.45</v>
      </c>
      <c r="J71" s="92">
        <v>166600.13</v>
      </c>
      <c r="K71" s="92">
        <f t="shared" si="1"/>
        <v>38187.32000000001</v>
      </c>
      <c r="L71" s="79">
        <f t="shared" si="2"/>
        <v>0.8135270496312151</v>
      </c>
    </row>
    <row r="72" spans="1:12" ht="63">
      <c r="A72" s="77" t="s">
        <v>216</v>
      </c>
      <c r="B72" s="96" t="s">
        <v>247</v>
      </c>
      <c r="C72" s="78" t="s">
        <v>26</v>
      </c>
      <c r="D72" s="78" t="s">
        <v>177</v>
      </c>
      <c r="E72" s="78" t="s">
        <v>215</v>
      </c>
      <c r="F72" s="78"/>
      <c r="G72" s="92">
        <f aca="true" t="shared" si="13" ref="G72:J74">G73</f>
        <v>10592.06</v>
      </c>
      <c r="H72" s="92">
        <f t="shared" si="13"/>
        <v>23262.72</v>
      </c>
      <c r="I72" s="92">
        <f t="shared" si="13"/>
        <v>23262.72</v>
      </c>
      <c r="J72" s="92">
        <f t="shared" si="13"/>
        <v>23262.72</v>
      </c>
      <c r="K72" s="92">
        <f t="shared" si="1"/>
        <v>0</v>
      </c>
      <c r="L72" s="79">
        <f t="shared" si="2"/>
        <v>1</v>
      </c>
    </row>
    <row r="73" spans="1:12" ht="31.5">
      <c r="A73" s="77" t="s">
        <v>68</v>
      </c>
      <c r="B73" s="96" t="s">
        <v>247</v>
      </c>
      <c r="C73" s="78" t="s">
        <v>26</v>
      </c>
      <c r="D73" s="78" t="s">
        <v>177</v>
      </c>
      <c r="E73" s="78" t="s">
        <v>215</v>
      </c>
      <c r="F73" s="78" t="s">
        <v>173</v>
      </c>
      <c r="G73" s="92">
        <f t="shared" si="13"/>
        <v>10592.06</v>
      </c>
      <c r="H73" s="92">
        <f t="shared" si="13"/>
        <v>23262.72</v>
      </c>
      <c r="I73" s="92">
        <f t="shared" si="13"/>
        <v>23262.72</v>
      </c>
      <c r="J73" s="92">
        <f t="shared" si="13"/>
        <v>23262.72</v>
      </c>
      <c r="K73" s="92">
        <f t="shared" si="1"/>
        <v>0</v>
      </c>
      <c r="L73" s="79">
        <f t="shared" si="2"/>
        <v>1</v>
      </c>
    </row>
    <row r="74" spans="1:12" ht="31.5">
      <c r="A74" s="77" t="s">
        <v>69</v>
      </c>
      <c r="B74" s="96" t="s">
        <v>247</v>
      </c>
      <c r="C74" s="78" t="s">
        <v>26</v>
      </c>
      <c r="D74" s="78" t="s">
        <v>177</v>
      </c>
      <c r="E74" s="78" t="s">
        <v>215</v>
      </c>
      <c r="F74" s="78" t="s">
        <v>174</v>
      </c>
      <c r="G74" s="92">
        <f t="shared" si="13"/>
        <v>10592.06</v>
      </c>
      <c r="H74" s="92">
        <f t="shared" si="13"/>
        <v>23262.72</v>
      </c>
      <c r="I74" s="92">
        <f t="shared" si="13"/>
        <v>23262.72</v>
      </c>
      <c r="J74" s="92">
        <f t="shared" si="13"/>
        <v>23262.72</v>
      </c>
      <c r="K74" s="92">
        <f t="shared" si="1"/>
        <v>0</v>
      </c>
      <c r="L74" s="79">
        <f t="shared" si="2"/>
        <v>1</v>
      </c>
    </row>
    <row r="75" spans="1:12" ht="31.5">
      <c r="A75" s="77" t="s">
        <v>45</v>
      </c>
      <c r="B75" s="96" t="s">
        <v>247</v>
      </c>
      <c r="C75" s="78" t="s">
        <v>26</v>
      </c>
      <c r="D75" s="78" t="s">
        <v>177</v>
      </c>
      <c r="E75" s="78" t="s">
        <v>215</v>
      </c>
      <c r="F75" s="78" t="s">
        <v>175</v>
      </c>
      <c r="G75" s="91">
        <v>10592.06</v>
      </c>
      <c r="H75" s="91">
        <v>23262.72</v>
      </c>
      <c r="I75" s="102">
        <f>H75</f>
        <v>23262.72</v>
      </c>
      <c r="J75" s="103">
        <v>23262.72</v>
      </c>
      <c r="K75" s="92">
        <f t="shared" si="1"/>
        <v>0</v>
      </c>
      <c r="L75" s="79">
        <f t="shared" si="2"/>
        <v>1</v>
      </c>
    </row>
    <row r="76" spans="1:12" ht="47.25">
      <c r="A76" s="77" t="s">
        <v>218</v>
      </c>
      <c r="B76" s="96" t="s">
        <v>247</v>
      </c>
      <c r="C76" s="78" t="s">
        <v>26</v>
      </c>
      <c r="D76" s="78" t="s">
        <v>177</v>
      </c>
      <c r="E76" s="78" t="s">
        <v>217</v>
      </c>
      <c r="F76" s="78"/>
      <c r="G76" s="92">
        <f aca="true" t="shared" si="14" ref="G76:J78">G77</f>
        <v>100000</v>
      </c>
      <c r="H76" s="92">
        <f t="shared" si="14"/>
        <v>178496</v>
      </c>
      <c r="I76" s="92">
        <f t="shared" si="14"/>
        <v>178496</v>
      </c>
      <c r="J76" s="92">
        <f t="shared" si="14"/>
        <v>178496</v>
      </c>
      <c r="K76" s="92">
        <f t="shared" si="1"/>
        <v>0</v>
      </c>
      <c r="L76" s="79">
        <f t="shared" si="2"/>
        <v>1</v>
      </c>
    </row>
    <row r="77" spans="1:12" ht="31.5">
      <c r="A77" s="77" t="s">
        <v>68</v>
      </c>
      <c r="B77" s="96" t="s">
        <v>247</v>
      </c>
      <c r="C77" s="78" t="s">
        <v>26</v>
      </c>
      <c r="D77" s="78" t="s">
        <v>177</v>
      </c>
      <c r="E77" s="78" t="s">
        <v>217</v>
      </c>
      <c r="F77" s="78" t="s">
        <v>173</v>
      </c>
      <c r="G77" s="92">
        <f t="shared" si="14"/>
        <v>100000</v>
      </c>
      <c r="H77" s="92">
        <f t="shared" si="14"/>
        <v>178496</v>
      </c>
      <c r="I77" s="92">
        <f t="shared" si="14"/>
        <v>178496</v>
      </c>
      <c r="J77" s="92">
        <f t="shared" si="14"/>
        <v>178496</v>
      </c>
      <c r="K77" s="92">
        <f t="shared" si="1"/>
        <v>0</v>
      </c>
      <c r="L77" s="79">
        <f t="shared" si="2"/>
        <v>1</v>
      </c>
    </row>
    <row r="78" spans="1:12" ht="31.5">
      <c r="A78" s="77" t="s">
        <v>69</v>
      </c>
      <c r="B78" s="96" t="s">
        <v>247</v>
      </c>
      <c r="C78" s="78" t="s">
        <v>26</v>
      </c>
      <c r="D78" s="78" t="s">
        <v>177</v>
      </c>
      <c r="E78" s="78" t="s">
        <v>217</v>
      </c>
      <c r="F78" s="78" t="s">
        <v>174</v>
      </c>
      <c r="G78" s="92">
        <f t="shared" si="14"/>
        <v>100000</v>
      </c>
      <c r="H78" s="92">
        <f t="shared" si="14"/>
        <v>178496</v>
      </c>
      <c r="I78" s="92">
        <f t="shared" si="14"/>
        <v>178496</v>
      </c>
      <c r="J78" s="92">
        <f t="shared" si="14"/>
        <v>178496</v>
      </c>
      <c r="K78" s="92">
        <f t="shared" si="1"/>
        <v>0</v>
      </c>
      <c r="L78" s="79">
        <f t="shared" si="2"/>
        <v>1</v>
      </c>
    </row>
    <row r="79" spans="1:12" ht="31.5">
      <c r="A79" s="77" t="s">
        <v>45</v>
      </c>
      <c r="B79" s="96" t="s">
        <v>247</v>
      </c>
      <c r="C79" s="78" t="s">
        <v>26</v>
      </c>
      <c r="D79" s="78" t="s">
        <v>177</v>
      </c>
      <c r="E79" s="78" t="s">
        <v>217</v>
      </c>
      <c r="F79" s="78" t="s">
        <v>175</v>
      </c>
      <c r="G79" s="91">
        <v>100000</v>
      </c>
      <c r="H79" s="91">
        <v>178496</v>
      </c>
      <c r="I79" s="102">
        <f>H79</f>
        <v>178496</v>
      </c>
      <c r="J79" s="103">
        <v>178496</v>
      </c>
      <c r="K79" s="92">
        <f t="shared" si="1"/>
        <v>0</v>
      </c>
      <c r="L79" s="79">
        <f t="shared" si="2"/>
        <v>1</v>
      </c>
    </row>
    <row r="80" spans="1:12" ht="31.5">
      <c r="A80" s="77" t="s">
        <v>220</v>
      </c>
      <c r="B80" s="96" t="s">
        <v>247</v>
      </c>
      <c r="C80" s="78" t="s">
        <v>26</v>
      </c>
      <c r="D80" s="78" t="s">
        <v>177</v>
      </c>
      <c r="E80" s="78" t="s">
        <v>219</v>
      </c>
      <c r="F80" s="78"/>
      <c r="G80" s="92">
        <f aca="true" t="shared" si="15" ref="G80:J82">G81</f>
        <v>159416.25</v>
      </c>
      <c r="H80" s="92">
        <f t="shared" si="15"/>
        <v>173761.17</v>
      </c>
      <c r="I80" s="92">
        <f t="shared" si="15"/>
        <v>173761.17</v>
      </c>
      <c r="J80" s="92">
        <f t="shared" si="15"/>
        <v>162555.52</v>
      </c>
      <c r="K80" s="92">
        <f t="shared" si="1"/>
        <v>11205.650000000023</v>
      </c>
      <c r="L80" s="79">
        <f t="shared" si="2"/>
        <v>0.9355111962010844</v>
      </c>
    </row>
    <row r="81" spans="1:12" ht="31.5">
      <c r="A81" s="77" t="s">
        <v>68</v>
      </c>
      <c r="B81" s="96" t="s">
        <v>247</v>
      </c>
      <c r="C81" s="78" t="s">
        <v>26</v>
      </c>
      <c r="D81" s="78" t="s">
        <v>177</v>
      </c>
      <c r="E81" s="78" t="s">
        <v>219</v>
      </c>
      <c r="F81" s="78" t="s">
        <v>173</v>
      </c>
      <c r="G81" s="92">
        <f t="shared" si="15"/>
        <v>159416.25</v>
      </c>
      <c r="H81" s="92">
        <f t="shared" si="15"/>
        <v>173761.17</v>
      </c>
      <c r="I81" s="92">
        <f t="shared" si="15"/>
        <v>173761.17</v>
      </c>
      <c r="J81" s="92">
        <f t="shared" si="15"/>
        <v>162555.52</v>
      </c>
      <c r="K81" s="92">
        <f t="shared" si="1"/>
        <v>11205.650000000023</v>
      </c>
      <c r="L81" s="79">
        <f t="shared" si="2"/>
        <v>0.9355111962010844</v>
      </c>
    </row>
    <row r="82" spans="1:12" ht="31.5">
      <c r="A82" s="77" t="s">
        <v>69</v>
      </c>
      <c r="B82" s="96" t="s">
        <v>247</v>
      </c>
      <c r="C82" s="78" t="s">
        <v>26</v>
      </c>
      <c r="D82" s="78" t="s">
        <v>177</v>
      </c>
      <c r="E82" s="78" t="s">
        <v>219</v>
      </c>
      <c r="F82" s="78" t="s">
        <v>174</v>
      </c>
      <c r="G82" s="92">
        <f t="shared" si="15"/>
        <v>159416.25</v>
      </c>
      <c r="H82" s="104">
        <f t="shared" si="15"/>
        <v>173761.17</v>
      </c>
      <c r="I82" s="104">
        <f t="shared" si="15"/>
        <v>173761.17</v>
      </c>
      <c r="J82" s="104">
        <f t="shared" si="15"/>
        <v>162555.52</v>
      </c>
      <c r="K82" s="92">
        <f t="shared" si="1"/>
        <v>11205.650000000023</v>
      </c>
      <c r="L82" s="79">
        <f t="shared" si="2"/>
        <v>0.9355111962010844</v>
      </c>
    </row>
    <row r="83" spans="1:12" ht="15.75">
      <c r="A83" s="77" t="s">
        <v>260</v>
      </c>
      <c r="B83" s="96" t="s">
        <v>247</v>
      </c>
      <c r="C83" s="78" t="s">
        <v>26</v>
      </c>
      <c r="D83" s="78" t="s">
        <v>177</v>
      </c>
      <c r="E83" s="78" t="s">
        <v>219</v>
      </c>
      <c r="F83" s="78" t="s">
        <v>259</v>
      </c>
      <c r="G83" s="91">
        <v>159416.25</v>
      </c>
      <c r="H83" s="105">
        <v>173761.17</v>
      </c>
      <c r="I83" s="106">
        <f>H83</f>
        <v>173761.17</v>
      </c>
      <c r="J83" s="103">
        <v>162555.52</v>
      </c>
      <c r="K83" s="92">
        <f t="shared" si="1"/>
        <v>11205.650000000023</v>
      </c>
      <c r="L83" s="79">
        <f t="shared" si="2"/>
        <v>0.9355111962010844</v>
      </c>
    </row>
    <row r="84" spans="1:12" ht="31.5">
      <c r="A84" s="77" t="s">
        <v>221</v>
      </c>
      <c r="B84" s="96" t="s">
        <v>247</v>
      </c>
      <c r="C84" s="78" t="s">
        <v>26</v>
      </c>
      <c r="D84" s="78" t="s">
        <v>177</v>
      </c>
      <c r="E84" s="78" t="s">
        <v>222</v>
      </c>
      <c r="F84" s="78"/>
      <c r="G84" s="92">
        <f>G85</f>
        <v>296694</v>
      </c>
      <c r="H84" s="92">
        <f>H85</f>
        <v>306026.93</v>
      </c>
      <c r="I84" s="92">
        <f>I85</f>
        <v>306026.93</v>
      </c>
      <c r="J84" s="92">
        <f>J85</f>
        <v>306026.93</v>
      </c>
      <c r="K84" s="92">
        <f t="shared" si="1"/>
        <v>0</v>
      </c>
      <c r="L84" s="79">
        <f t="shared" si="2"/>
        <v>1</v>
      </c>
    </row>
    <row r="85" spans="1:12" ht="31.5">
      <c r="A85" s="77" t="s">
        <v>223</v>
      </c>
      <c r="B85" s="96" t="s">
        <v>247</v>
      </c>
      <c r="C85" s="78" t="s">
        <v>26</v>
      </c>
      <c r="D85" s="78" t="s">
        <v>177</v>
      </c>
      <c r="E85" s="78" t="s">
        <v>224</v>
      </c>
      <c r="F85" s="78"/>
      <c r="G85" s="92">
        <f>G86+G93+G90</f>
        <v>296694</v>
      </c>
      <c r="H85" s="92">
        <f>H86+H93+H90</f>
        <v>306026.93</v>
      </c>
      <c r="I85" s="92">
        <f>I86+I93+I90</f>
        <v>306026.93</v>
      </c>
      <c r="J85" s="92">
        <f>J86+J93+J90</f>
        <v>306026.93</v>
      </c>
      <c r="K85" s="92">
        <f t="shared" si="1"/>
        <v>0</v>
      </c>
      <c r="L85" s="79">
        <f t="shared" si="2"/>
        <v>1</v>
      </c>
    </row>
    <row r="86" spans="1:12" ht="31.5">
      <c r="A86" s="77" t="s">
        <v>223</v>
      </c>
      <c r="B86" s="96" t="s">
        <v>247</v>
      </c>
      <c r="C86" s="78" t="s">
        <v>26</v>
      </c>
      <c r="D86" s="78" t="s">
        <v>177</v>
      </c>
      <c r="E86" s="78" t="s">
        <v>225</v>
      </c>
      <c r="F86" s="78"/>
      <c r="G86" s="92">
        <f>G87</f>
        <v>0</v>
      </c>
      <c r="H86" s="92">
        <f>H87</f>
        <v>112.93</v>
      </c>
      <c r="I86" s="92">
        <f>I87</f>
        <v>112.93</v>
      </c>
      <c r="J86" s="92">
        <f>J87</f>
        <v>112.93</v>
      </c>
      <c r="K86" s="92">
        <f t="shared" si="1"/>
        <v>0</v>
      </c>
      <c r="L86" s="79">
        <f t="shared" si="2"/>
        <v>1</v>
      </c>
    </row>
    <row r="87" spans="1:12" ht="15.75">
      <c r="A87" s="77" t="s">
        <v>71</v>
      </c>
      <c r="B87" s="96" t="s">
        <v>247</v>
      </c>
      <c r="C87" s="78" t="s">
        <v>26</v>
      </c>
      <c r="D87" s="78" t="s">
        <v>177</v>
      </c>
      <c r="E87" s="78" t="s">
        <v>227</v>
      </c>
      <c r="F87" s="78" t="s">
        <v>179</v>
      </c>
      <c r="G87" s="92">
        <f aca="true" t="shared" si="16" ref="G87:J88">G88</f>
        <v>0</v>
      </c>
      <c r="H87" s="92">
        <f t="shared" si="16"/>
        <v>112.93</v>
      </c>
      <c r="I87" s="92">
        <f t="shared" si="16"/>
        <v>112.93</v>
      </c>
      <c r="J87" s="92">
        <f t="shared" si="16"/>
        <v>112.93</v>
      </c>
      <c r="K87" s="92">
        <f>I87-J87</f>
        <v>0</v>
      </c>
      <c r="L87" s="79">
        <f>J87/I87</f>
        <v>1</v>
      </c>
    </row>
    <row r="88" spans="1:12" ht="15.75">
      <c r="A88" s="77" t="s">
        <v>75</v>
      </c>
      <c r="B88" s="96" t="s">
        <v>247</v>
      </c>
      <c r="C88" s="78" t="s">
        <v>26</v>
      </c>
      <c r="D88" s="78" t="s">
        <v>177</v>
      </c>
      <c r="E88" s="78" t="s">
        <v>227</v>
      </c>
      <c r="F88" s="78" t="s">
        <v>180</v>
      </c>
      <c r="G88" s="92">
        <f t="shared" si="16"/>
        <v>0</v>
      </c>
      <c r="H88" s="92">
        <f t="shared" si="16"/>
        <v>112.93</v>
      </c>
      <c r="I88" s="92">
        <f t="shared" si="16"/>
        <v>112.93</v>
      </c>
      <c r="J88" s="92">
        <f t="shared" si="16"/>
        <v>112.93</v>
      </c>
      <c r="K88" s="92">
        <f>I88-J88</f>
        <v>0</v>
      </c>
      <c r="L88" s="79">
        <f>J88/I88</f>
        <v>1</v>
      </c>
    </row>
    <row r="89" spans="1:12" ht="15.75">
      <c r="A89" s="77" t="s">
        <v>46</v>
      </c>
      <c r="B89" s="96" t="s">
        <v>247</v>
      </c>
      <c r="C89" s="78" t="s">
        <v>26</v>
      </c>
      <c r="D89" s="78" t="s">
        <v>177</v>
      </c>
      <c r="E89" s="78" t="s">
        <v>227</v>
      </c>
      <c r="F89" s="78" t="s">
        <v>181</v>
      </c>
      <c r="G89" s="91">
        <v>0</v>
      </c>
      <c r="H89" s="91">
        <v>112.93</v>
      </c>
      <c r="I89" s="92">
        <f>H89</f>
        <v>112.93</v>
      </c>
      <c r="J89" s="92">
        <v>112.93</v>
      </c>
      <c r="K89" s="92">
        <f>I89-J89</f>
        <v>0</v>
      </c>
      <c r="L89" s="79">
        <f>J89/I89</f>
        <v>1</v>
      </c>
    </row>
    <row r="90" spans="1:12" ht="236.25">
      <c r="A90" s="81" t="s">
        <v>298</v>
      </c>
      <c r="B90" s="96" t="s">
        <v>247</v>
      </c>
      <c r="C90" s="78" t="s">
        <v>26</v>
      </c>
      <c r="D90" s="78" t="s">
        <v>177</v>
      </c>
      <c r="E90" s="78" t="s">
        <v>297</v>
      </c>
      <c r="F90" s="78"/>
      <c r="G90" s="92">
        <f>G91</f>
        <v>292845</v>
      </c>
      <c r="H90" s="92">
        <f aca="true" t="shared" si="17" ref="H90:J91">H91</f>
        <v>302065</v>
      </c>
      <c r="I90" s="92">
        <f t="shared" si="17"/>
        <v>302065</v>
      </c>
      <c r="J90" s="92">
        <f t="shared" si="17"/>
        <v>302065</v>
      </c>
      <c r="K90" s="92">
        <f aca="true" t="shared" si="18" ref="K90:K156">I90-J90</f>
        <v>0</v>
      </c>
      <c r="L90" s="79">
        <f aca="true" t="shared" si="19" ref="L90:L156">J90/I90</f>
        <v>1</v>
      </c>
    </row>
    <row r="91" spans="1:12" ht="15.75">
      <c r="A91" s="81" t="s">
        <v>204</v>
      </c>
      <c r="B91" s="96" t="s">
        <v>247</v>
      </c>
      <c r="C91" s="78" t="s">
        <v>26</v>
      </c>
      <c r="D91" s="78" t="s">
        <v>177</v>
      </c>
      <c r="E91" s="78" t="s">
        <v>297</v>
      </c>
      <c r="F91" s="78" t="s">
        <v>206</v>
      </c>
      <c r="G91" s="92">
        <f>G92</f>
        <v>292845</v>
      </c>
      <c r="H91" s="92">
        <f t="shared" si="17"/>
        <v>302065</v>
      </c>
      <c r="I91" s="92">
        <f t="shared" si="17"/>
        <v>302065</v>
      </c>
      <c r="J91" s="92">
        <f t="shared" si="17"/>
        <v>302065</v>
      </c>
      <c r="K91" s="92">
        <f t="shared" si="18"/>
        <v>0</v>
      </c>
      <c r="L91" s="79">
        <f t="shared" si="19"/>
        <v>1</v>
      </c>
    </row>
    <row r="92" spans="1:12" ht="15.75">
      <c r="A92" s="81" t="s">
        <v>38</v>
      </c>
      <c r="B92" s="96" t="s">
        <v>247</v>
      </c>
      <c r="C92" s="78" t="s">
        <v>26</v>
      </c>
      <c r="D92" s="78" t="s">
        <v>177</v>
      </c>
      <c r="E92" s="78" t="s">
        <v>297</v>
      </c>
      <c r="F92" s="78" t="s">
        <v>205</v>
      </c>
      <c r="G92" s="92">
        <v>292845</v>
      </c>
      <c r="H92" s="92">
        <v>302065</v>
      </c>
      <c r="I92" s="92">
        <v>302065</v>
      </c>
      <c r="J92" s="92">
        <v>302065</v>
      </c>
      <c r="K92" s="92">
        <f t="shared" si="18"/>
        <v>0</v>
      </c>
      <c r="L92" s="79">
        <f t="shared" si="19"/>
        <v>1</v>
      </c>
    </row>
    <row r="93" spans="1:12" ht="94.5">
      <c r="A93" s="77" t="s">
        <v>262</v>
      </c>
      <c r="B93" s="96" t="s">
        <v>247</v>
      </c>
      <c r="C93" s="78" t="s">
        <v>26</v>
      </c>
      <c r="D93" s="78" t="s">
        <v>177</v>
      </c>
      <c r="E93" s="78" t="s">
        <v>261</v>
      </c>
      <c r="F93" s="78"/>
      <c r="G93" s="92">
        <f>G94</f>
        <v>3849</v>
      </c>
      <c r="H93" s="92">
        <f aca="true" t="shared" si="20" ref="H93:J94">H94</f>
        <v>3849</v>
      </c>
      <c r="I93" s="92">
        <f t="shared" si="20"/>
        <v>3849</v>
      </c>
      <c r="J93" s="92">
        <f t="shared" si="20"/>
        <v>3849</v>
      </c>
      <c r="K93" s="92">
        <f t="shared" si="18"/>
        <v>0</v>
      </c>
      <c r="L93" s="79">
        <f t="shared" si="19"/>
        <v>1</v>
      </c>
    </row>
    <row r="94" spans="1:12" ht="15.75">
      <c r="A94" s="95" t="s">
        <v>204</v>
      </c>
      <c r="B94" s="96" t="s">
        <v>247</v>
      </c>
      <c r="C94" s="78" t="s">
        <v>26</v>
      </c>
      <c r="D94" s="78" t="s">
        <v>177</v>
      </c>
      <c r="E94" s="78" t="s">
        <v>261</v>
      </c>
      <c r="F94" s="78" t="s">
        <v>206</v>
      </c>
      <c r="G94" s="92">
        <f>G95</f>
        <v>3849</v>
      </c>
      <c r="H94" s="92">
        <f t="shared" si="20"/>
        <v>3849</v>
      </c>
      <c r="I94" s="92">
        <f t="shared" si="20"/>
        <v>3849</v>
      </c>
      <c r="J94" s="92">
        <f t="shared" si="20"/>
        <v>3849</v>
      </c>
      <c r="K94" s="92">
        <f t="shared" si="18"/>
        <v>0</v>
      </c>
      <c r="L94" s="79">
        <f t="shared" si="19"/>
        <v>1</v>
      </c>
    </row>
    <row r="95" spans="1:12" ht="15.75">
      <c r="A95" s="95" t="s">
        <v>38</v>
      </c>
      <c r="B95" s="96" t="s">
        <v>247</v>
      </c>
      <c r="C95" s="78" t="s">
        <v>26</v>
      </c>
      <c r="D95" s="78" t="s">
        <v>177</v>
      </c>
      <c r="E95" s="78" t="s">
        <v>261</v>
      </c>
      <c r="F95" s="78" t="s">
        <v>205</v>
      </c>
      <c r="G95" s="92">
        <v>3849</v>
      </c>
      <c r="H95" s="92">
        <v>3849</v>
      </c>
      <c r="I95" s="92">
        <v>3849</v>
      </c>
      <c r="J95" s="92">
        <v>3849</v>
      </c>
      <c r="K95" s="92">
        <f t="shared" si="18"/>
        <v>0</v>
      </c>
      <c r="L95" s="79">
        <f t="shared" si="19"/>
        <v>1</v>
      </c>
    </row>
    <row r="96" spans="1:12" ht="15.75">
      <c r="A96" s="77" t="s">
        <v>47</v>
      </c>
      <c r="B96" s="96" t="s">
        <v>247</v>
      </c>
      <c r="C96" s="78" t="s">
        <v>26</v>
      </c>
      <c r="D96" s="78" t="s">
        <v>34</v>
      </c>
      <c r="E96" s="78"/>
      <c r="F96" s="78"/>
      <c r="G96" s="91">
        <f>G97</f>
        <v>50000</v>
      </c>
      <c r="H96" s="91">
        <f aca="true" t="shared" si="21" ref="H96:J100">H97</f>
        <v>50000</v>
      </c>
      <c r="I96" s="91">
        <f t="shared" si="21"/>
        <v>50000</v>
      </c>
      <c r="J96" s="91">
        <f t="shared" si="21"/>
        <v>0</v>
      </c>
      <c r="K96" s="92">
        <f t="shared" si="18"/>
        <v>50000</v>
      </c>
      <c r="L96" s="79">
        <f t="shared" si="19"/>
        <v>0</v>
      </c>
    </row>
    <row r="97" spans="1:12" ht="31.5">
      <c r="A97" s="77" t="s">
        <v>221</v>
      </c>
      <c r="B97" s="96" t="s">
        <v>247</v>
      </c>
      <c r="C97" s="78" t="s">
        <v>26</v>
      </c>
      <c r="D97" s="78" t="s">
        <v>34</v>
      </c>
      <c r="E97" s="78" t="s">
        <v>222</v>
      </c>
      <c r="F97" s="78"/>
      <c r="G97" s="91">
        <f>G98</f>
        <v>50000</v>
      </c>
      <c r="H97" s="91">
        <f t="shared" si="21"/>
        <v>50000</v>
      </c>
      <c r="I97" s="91">
        <f t="shared" si="21"/>
        <v>50000</v>
      </c>
      <c r="J97" s="91">
        <f t="shared" si="21"/>
        <v>0</v>
      </c>
      <c r="K97" s="92">
        <f t="shared" si="18"/>
        <v>50000</v>
      </c>
      <c r="L97" s="79">
        <f t="shared" si="19"/>
        <v>0</v>
      </c>
    </row>
    <row r="98" spans="1:12" ht="47.25">
      <c r="A98" s="77" t="s">
        <v>228</v>
      </c>
      <c r="B98" s="96" t="s">
        <v>247</v>
      </c>
      <c r="C98" s="78" t="s">
        <v>26</v>
      </c>
      <c r="D98" s="78" t="s">
        <v>34</v>
      </c>
      <c r="E98" s="78" t="s">
        <v>229</v>
      </c>
      <c r="F98" s="78"/>
      <c r="G98" s="91">
        <f>G99</f>
        <v>50000</v>
      </c>
      <c r="H98" s="91">
        <f t="shared" si="21"/>
        <v>50000</v>
      </c>
      <c r="I98" s="91">
        <f t="shared" si="21"/>
        <v>50000</v>
      </c>
      <c r="J98" s="91">
        <f t="shared" si="21"/>
        <v>0</v>
      </c>
      <c r="K98" s="92">
        <f t="shared" si="18"/>
        <v>50000</v>
      </c>
      <c r="L98" s="79">
        <f t="shared" si="19"/>
        <v>0</v>
      </c>
    </row>
    <row r="99" spans="1:12" ht="47.25">
      <c r="A99" s="77" t="s">
        <v>228</v>
      </c>
      <c r="B99" s="96" t="s">
        <v>247</v>
      </c>
      <c r="C99" s="78" t="s">
        <v>26</v>
      </c>
      <c r="D99" s="78" t="s">
        <v>34</v>
      </c>
      <c r="E99" s="78" t="s">
        <v>230</v>
      </c>
      <c r="F99" s="78"/>
      <c r="G99" s="91">
        <f>G100</f>
        <v>50000</v>
      </c>
      <c r="H99" s="91">
        <f t="shared" si="21"/>
        <v>50000</v>
      </c>
      <c r="I99" s="91">
        <f t="shared" si="21"/>
        <v>50000</v>
      </c>
      <c r="J99" s="91">
        <f t="shared" si="21"/>
        <v>0</v>
      </c>
      <c r="K99" s="92">
        <f t="shared" si="18"/>
        <v>50000</v>
      </c>
      <c r="L99" s="79">
        <f t="shared" si="19"/>
        <v>0</v>
      </c>
    </row>
    <row r="100" spans="1:12" ht="15.75">
      <c r="A100" s="77" t="s">
        <v>71</v>
      </c>
      <c r="B100" s="96" t="s">
        <v>247</v>
      </c>
      <c r="C100" s="78" t="s">
        <v>26</v>
      </c>
      <c r="D100" s="78" t="s">
        <v>34</v>
      </c>
      <c r="E100" s="78" t="s">
        <v>230</v>
      </c>
      <c r="F100" s="78" t="s">
        <v>179</v>
      </c>
      <c r="G100" s="91">
        <f>G101</f>
        <v>50000</v>
      </c>
      <c r="H100" s="91">
        <f t="shared" si="21"/>
        <v>50000</v>
      </c>
      <c r="I100" s="91">
        <f t="shared" si="21"/>
        <v>50000</v>
      </c>
      <c r="J100" s="91">
        <f t="shared" si="21"/>
        <v>0</v>
      </c>
      <c r="K100" s="92">
        <f t="shared" si="18"/>
        <v>50000</v>
      </c>
      <c r="L100" s="79">
        <f t="shared" si="19"/>
        <v>0</v>
      </c>
    </row>
    <row r="101" spans="1:12" ht="15.75">
      <c r="A101" s="77" t="s">
        <v>48</v>
      </c>
      <c r="B101" s="96" t="s">
        <v>247</v>
      </c>
      <c r="C101" s="78" t="s">
        <v>26</v>
      </c>
      <c r="D101" s="78" t="s">
        <v>34</v>
      </c>
      <c r="E101" s="78" t="s">
        <v>230</v>
      </c>
      <c r="F101" s="78" t="s">
        <v>182</v>
      </c>
      <c r="G101" s="91">
        <v>50000</v>
      </c>
      <c r="H101" s="91">
        <v>50000</v>
      </c>
      <c r="I101" s="92">
        <v>50000</v>
      </c>
      <c r="J101" s="92">
        <v>0</v>
      </c>
      <c r="K101" s="92">
        <f t="shared" si="18"/>
        <v>50000</v>
      </c>
      <c r="L101" s="79">
        <f t="shared" si="19"/>
        <v>0</v>
      </c>
    </row>
    <row r="102" spans="1:12" ht="15.75">
      <c r="A102" s="77" t="s">
        <v>49</v>
      </c>
      <c r="B102" s="96" t="s">
        <v>247</v>
      </c>
      <c r="C102" s="78" t="s">
        <v>26</v>
      </c>
      <c r="D102" s="78" t="s">
        <v>82</v>
      </c>
      <c r="E102" s="78"/>
      <c r="F102" s="78"/>
      <c r="G102" s="93">
        <f>G103+G115+G125</f>
        <v>247300</v>
      </c>
      <c r="H102" s="93">
        <f>H103+H115+H125</f>
        <v>371973.4</v>
      </c>
      <c r="I102" s="93">
        <f>I103+I115+I125</f>
        <v>371973.4</v>
      </c>
      <c r="J102" s="93">
        <f>J103+J115+J125</f>
        <v>371973.4</v>
      </c>
      <c r="K102" s="92">
        <f t="shared" si="18"/>
        <v>0</v>
      </c>
      <c r="L102" s="79">
        <f t="shared" si="19"/>
        <v>1</v>
      </c>
    </row>
    <row r="103" spans="1:12" ht="31.5">
      <c r="A103" s="77" t="s">
        <v>299</v>
      </c>
      <c r="B103" s="96" t="s">
        <v>247</v>
      </c>
      <c r="C103" s="78" t="s">
        <v>26</v>
      </c>
      <c r="D103" s="78" t="s">
        <v>82</v>
      </c>
      <c r="E103" s="78" t="s">
        <v>236</v>
      </c>
      <c r="F103" s="78"/>
      <c r="G103" s="92">
        <f>G104</f>
        <v>165000</v>
      </c>
      <c r="H103" s="92">
        <f>H104</f>
        <v>74000</v>
      </c>
      <c r="I103" s="92">
        <f>I104</f>
        <v>74000</v>
      </c>
      <c r="J103" s="92">
        <f>J104</f>
        <v>74000</v>
      </c>
      <c r="K103" s="92">
        <f aca="true" t="shared" si="22" ref="K103:K109">I103-J103</f>
        <v>0</v>
      </c>
      <c r="L103" s="79">
        <f aca="true" t="shared" si="23" ref="L103:L109">J103/I103</f>
        <v>1</v>
      </c>
    </row>
    <row r="104" spans="1:12" ht="15.75">
      <c r="A104" s="77" t="s">
        <v>203</v>
      </c>
      <c r="B104" s="96" t="s">
        <v>247</v>
      </c>
      <c r="C104" s="78" t="s">
        <v>26</v>
      </c>
      <c r="D104" s="78" t="s">
        <v>82</v>
      </c>
      <c r="E104" s="78" t="s">
        <v>300</v>
      </c>
      <c r="F104" s="78"/>
      <c r="G104" s="92">
        <f>G105+G110</f>
        <v>165000</v>
      </c>
      <c r="H104" s="92">
        <f>H105+H110</f>
        <v>74000</v>
      </c>
      <c r="I104" s="92">
        <f>I105+I110</f>
        <v>74000</v>
      </c>
      <c r="J104" s="92">
        <f>J105+J110</f>
        <v>74000</v>
      </c>
      <c r="K104" s="92">
        <f t="shared" si="22"/>
        <v>0</v>
      </c>
      <c r="L104" s="79">
        <f t="shared" si="23"/>
        <v>1</v>
      </c>
    </row>
    <row r="105" spans="1:12" ht="35.25" customHeight="1">
      <c r="A105" s="108" t="s">
        <v>301</v>
      </c>
      <c r="B105" s="96" t="s">
        <v>247</v>
      </c>
      <c r="C105" s="78" t="s">
        <v>26</v>
      </c>
      <c r="D105" s="78" t="s">
        <v>82</v>
      </c>
      <c r="E105" s="78" t="s">
        <v>316</v>
      </c>
      <c r="F105" s="78"/>
      <c r="G105" s="92">
        <f>G106</f>
        <v>15000</v>
      </c>
      <c r="H105" s="92">
        <f aca="true" t="shared" si="24" ref="H105:J108">H106</f>
        <v>0</v>
      </c>
      <c r="I105" s="92">
        <f t="shared" si="24"/>
        <v>0</v>
      </c>
      <c r="J105" s="92">
        <f t="shared" si="24"/>
        <v>0</v>
      </c>
      <c r="K105" s="92">
        <f t="shared" si="22"/>
        <v>0</v>
      </c>
      <c r="L105" s="79" t="e">
        <f t="shared" si="23"/>
        <v>#DIV/0!</v>
      </c>
    </row>
    <row r="106" spans="1:12" ht="82.5" customHeight="1">
      <c r="A106" s="109" t="s">
        <v>302</v>
      </c>
      <c r="B106" s="96" t="s">
        <v>247</v>
      </c>
      <c r="C106" s="78" t="s">
        <v>26</v>
      </c>
      <c r="D106" s="78" t="s">
        <v>82</v>
      </c>
      <c r="E106" s="78" t="s">
        <v>318</v>
      </c>
      <c r="F106" s="78"/>
      <c r="G106" s="92">
        <f>G107</f>
        <v>15000</v>
      </c>
      <c r="H106" s="92">
        <f>H107</f>
        <v>0</v>
      </c>
      <c r="I106" s="92">
        <f>I107</f>
        <v>0</v>
      </c>
      <c r="J106" s="92">
        <f>J107</f>
        <v>0</v>
      </c>
      <c r="K106" s="92">
        <f t="shared" si="22"/>
        <v>0</v>
      </c>
      <c r="L106" s="79" t="e">
        <f t="shared" si="23"/>
        <v>#DIV/0!</v>
      </c>
    </row>
    <row r="107" spans="1:12" ht="31.5">
      <c r="A107" s="77" t="s">
        <v>68</v>
      </c>
      <c r="B107" s="96" t="s">
        <v>247</v>
      </c>
      <c r="C107" s="78" t="s">
        <v>26</v>
      </c>
      <c r="D107" s="78" t="s">
        <v>82</v>
      </c>
      <c r="E107" s="78" t="s">
        <v>318</v>
      </c>
      <c r="F107" s="78" t="s">
        <v>173</v>
      </c>
      <c r="G107" s="92">
        <f>G108</f>
        <v>15000</v>
      </c>
      <c r="H107" s="92">
        <f t="shared" si="24"/>
        <v>0</v>
      </c>
      <c r="I107" s="92">
        <f t="shared" si="24"/>
        <v>0</v>
      </c>
      <c r="J107" s="92">
        <f t="shared" si="24"/>
        <v>0</v>
      </c>
      <c r="K107" s="92">
        <f t="shared" si="22"/>
        <v>0</v>
      </c>
      <c r="L107" s="79" t="e">
        <f t="shared" si="23"/>
        <v>#DIV/0!</v>
      </c>
    </row>
    <row r="108" spans="1:12" ht="31.5">
      <c r="A108" s="77" t="s">
        <v>69</v>
      </c>
      <c r="B108" s="96" t="s">
        <v>247</v>
      </c>
      <c r="C108" s="78" t="s">
        <v>26</v>
      </c>
      <c r="D108" s="78" t="s">
        <v>82</v>
      </c>
      <c r="E108" s="78" t="s">
        <v>318</v>
      </c>
      <c r="F108" s="78" t="s">
        <v>174</v>
      </c>
      <c r="G108" s="92">
        <f>G109</f>
        <v>15000</v>
      </c>
      <c r="H108" s="92">
        <f t="shared" si="24"/>
        <v>0</v>
      </c>
      <c r="I108" s="92">
        <f t="shared" si="24"/>
        <v>0</v>
      </c>
      <c r="J108" s="92">
        <f t="shared" si="24"/>
        <v>0</v>
      </c>
      <c r="K108" s="92">
        <f t="shared" si="22"/>
        <v>0</v>
      </c>
      <c r="L108" s="79" t="e">
        <f t="shared" si="23"/>
        <v>#DIV/0!</v>
      </c>
    </row>
    <row r="109" spans="1:12" ht="31.5">
      <c r="A109" s="77" t="s">
        <v>45</v>
      </c>
      <c r="B109" s="96" t="s">
        <v>247</v>
      </c>
      <c r="C109" s="78" t="s">
        <v>26</v>
      </c>
      <c r="D109" s="78" t="s">
        <v>82</v>
      </c>
      <c r="E109" s="78" t="s">
        <v>318</v>
      </c>
      <c r="F109" s="78" t="s">
        <v>175</v>
      </c>
      <c r="G109" s="92">
        <v>15000</v>
      </c>
      <c r="H109" s="92">
        <v>0</v>
      </c>
      <c r="I109" s="92">
        <v>0</v>
      </c>
      <c r="J109" s="92">
        <v>0</v>
      </c>
      <c r="K109" s="92">
        <f t="shared" si="22"/>
        <v>0</v>
      </c>
      <c r="L109" s="79" t="e">
        <f t="shared" si="23"/>
        <v>#DIV/0!</v>
      </c>
    </row>
    <row r="110" spans="1:12" ht="31.5">
      <c r="A110" s="77" t="s">
        <v>304</v>
      </c>
      <c r="B110" s="96" t="s">
        <v>247</v>
      </c>
      <c r="C110" s="78" t="s">
        <v>26</v>
      </c>
      <c r="D110" s="78" t="s">
        <v>82</v>
      </c>
      <c r="E110" s="78" t="s">
        <v>319</v>
      </c>
      <c r="F110" s="78"/>
      <c r="G110" s="91">
        <f>G111</f>
        <v>150000</v>
      </c>
      <c r="H110" s="91">
        <f aca="true" t="shared" si="25" ref="H110:J111">H111</f>
        <v>74000</v>
      </c>
      <c r="I110" s="91">
        <f t="shared" si="25"/>
        <v>74000</v>
      </c>
      <c r="J110" s="91">
        <f t="shared" si="25"/>
        <v>74000</v>
      </c>
      <c r="K110" s="92">
        <f t="shared" si="18"/>
        <v>0</v>
      </c>
      <c r="L110" s="79">
        <f t="shared" si="19"/>
        <v>1</v>
      </c>
    </row>
    <row r="111" spans="1:12" ht="94.5">
      <c r="A111" s="77" t="s">
        <v>305</v>
      </c>
      <c r="B111" s="96" t="s">
        <v>247</v>
      </c>
      <c r="C111" s="78" t="s">
        <v>26</v>
      </c>
      <c r="D111" s="78" t="s">
        <v>82</v>
      </c>
      <c r="E111" s="78" t="s">
        <v>303</v>
      </c>
      <c r="F111" s="78"/>
      <c r="G111" s="91">
        <f>G112</f>
        <v>150000</v>
      </c>
      <c r="H111" s="91">
        <f t="shared" si="25"/>
        <v>74000</v>
      </c>
      <c r="I111" s="91">
        <f t="shared" si="25"/>
        <v>74000</v>
      </c>
      <c r="J111" s="91">
        <f t="shared" si="25"/>
        <v>74000</v>
      </c>
      <c r="K111" s="92">
        <f t="shared" si="18"/>
        <v>0</v>
      </c>
      <c r="L111" s="79">
        <f t="shared" si="19"/>
        <v>1</v>
      </c>
    </row>
    <row r="112" spans="1:12" ht="31.5">
      <c r="A112" s="77" t="s">
        <v>68</v>
      </c>
      <c r="B112" s="96" t="s">
        <v>247</v>
      </c>
      <c r="C112" s="78" t="s">
        <v>26</v>
      </c>
      <c r="D112" s="78" t="s">
        <v>82</v>
      </c>
      <c r="E112" s="78" t="s">
        <v>303</v>
      </c>
      <c r="F112" s="78" t="s">
        <v>173</v>
      </c>
      <c r="G112" s="91">
        <f>G113</f>
        <v>150000</v>
      </c>
      <c r="H112" s="91">
        <f aca="true" t="shared" si="26" ref="H112:J113">H113</f>
        <v>74000</v>
      </c>
      <c r="I112" s="91">
        <f t="shared" si="26"/>
        <v>74000</v>
      </c>
      <c r="J112" s="91">
        <f t="shared" si="26"/>
        <v>74000</v>
      </c>
      <c r="K112" s="92">
        <f>I112-J112</f>
        <v>0</v>
      </c>
      <c r="L112" s="79">
        <v>0</v>
      </c>
    </row>
    <row r="113" spans="1:12" ht="31.5">
      <c r="A113" s="77" t="s">
        <v>69</v>
      </c>
      <c r="B113" s="96" t="s">
        <v>247</v>
      </c>
      <c r="C113" s="78" t="s">
        <v>26</v>
      </c>
      <c r="D113" s="78" t="s">
        <v>82</v>
      </c>
      <c r="E113" s="78" t="s">
        <v>303</v>
      </c>
      <c r="F113" s="78" t="s">
        <v>174</v>
      </c>
      <c r="G113" s="91">
        <f>G114</f>
        <v>150000</v>
      </c>
      <c r="H113" s="91">
        <f t="shared" si="26"/>
        <v>74000</v>
      </c>
      <c r="I113" s="91">
        <f t="shared" si="26"/>
        <v>74000</v>
      </c>
      <c r="J113" s="91">
        <f t="shared" si="26"/>
        <v>74000</v>
      </c>
      <c r="K113" s="92">
        <f>I113-J113</f>
        <v>0</v>
      </c>
      <c r="L113" s="79">
        <v>0</v>
      </c>
    </row>
    <row r="114" spans="1:12" ht="31.5">
      <c r="A114" s="77" t="s">
        <v>45</v>
      </c>
      <c r="B114" s="96" t="s">
        <v>247</v>
      </c>
      <c r="C114" s="78" t="s">
        <v>26</v>
      </c>
      <c r="D114" s="78" t="s">
        <v>82</v>
      </c>
      <c r="E114" s="78" t="s">
        <v>303</v>
      </c>
      <c r="F114" s="78" t="s">
        <v>175</v>
      </c>
      <c r="G114" s="91">
        <v>150000</v>
      </c>
      <c r="H114" s="91">
        <v>74000</v>
      </c>
      <c r="I114" s="92">
        <v>74000</v>
      </c>
      <c r="J114" s="92">
        <v>74000</v>
      </c>
      <c r="K114" s="92">
        <f>I114-J114</f>
        <v>0</v>
      </c>
      <c r="L114" s="79">
        <v>0</v>
      </c>
    </row>
    <row r="115" spans="1:12" ht="31.5">
      <c r="A115" s="77" t="s">
        <v>195</v>
      </c>
      <c r="B115" s="96" t="s">
        <v>247</v>
      </c>
      <c r="C115" s="78" t="s">
        <v>26</v>
      </c>
      <c r="D115" s="78" t="s">
        <v>82</v>
      </c>
      <c r="E115" s="78" t="s">
        <v>196</v>
      </c>
      <c r="F115" s="78"/>
      <c r="G115" s="92">
        <f aca="true" t="shared" si="27" ref="G115:J116">G116</f>
        <v>82300</v>
      </c>
      <c r="H115" s="92">
        <f t="shared" si="27"/>
        <v>84185</v>
      </c>
      <c r="I115" s="92">
        <f t="shared" si="27"/>
        <v>84185</v>
      </c>
      <c r="J115" s="92">
        <f t="shared" si="27"/>
        <v>84185</v>
      </c>
      <c r="K115" s="92">
        <f t="shared" si="18"/>
        <v>0</v>
      </c>
      <c r="L115" s="79">
        <f t="shared" si="19"/>
        <v>1</v>
      </c>
    </row>
    <row r="116" spans="1:12" ht="47.25">
      <c r="A116" s="80" t="s">
        <v>208</v>
      </c>
      <c r="B116" s="96" t="s">
        <v>247</v>
      </c>
      <c r="C116" s="78" t="s">
        <v>26</v>
      </c>
      <c r="D116" s="78" t="s">
        <v>82</v>
      </c>
      <c r="E116" s="78" t="s">
        <v>207</v>
      </c>
      <c r="F116" s="78"/>
      <c r="G116" s="92">
        <f t="shared" si="27"/>
        <v>82300</v>
      </c>
      <c r="H116" s="92">
        <f t="shared" si="27"/>
        <v>84185</v>
      </c>
      <c r="I116" s="92">
        <f t="shared" si="27"/>
        <v>84185</v>
      </c>
      <c r="J116" s="92">
        <f t="shared" si="27"/>
        <v>84185</v>
      </c>
      <c r="K116" s="92">
        <f t="shared" si="18"/>
        <v>0</v>
      </c>
      <c r="L116" s="79">
        <f t="shared" si="19"/>
        <v>1</v>
      </c>
    </row>
    <row r="117" spans="1:12" ht="63">
      <c r="A117" s="77" t="s">
        <v>231</v>
      </c>
      <c r="B117" s="96" t="s">
        <v>247</v>
      </c>
      <c r="C117" s="78" t="s">
        <v>26</v>
      </c>
      <c r="D117" s="78" t="s">
        <v>82</v>
      </c>
      <c r="E117" s="78" t="s">
        <v>232</v>
      </c>
      <c r="F117" s="78"/>
      <c r="G117" s="92">
        <f>G118+G122</f>
        <v>82300</v>
      </c>
      <c r="H117" s="92">
        <f>H118+H122</f>
        <v>84185</v>
      </c>
      <c r="I117" s="92">
        <f>I118+I122</f>
        <v>84185</v>
      </c>
      <c r="J117" s="92">
        <f>J118+J122</f>
        <v>84185</v>
      </c>
      <c r="K117" s="92">
        <f t="shared" si="18"/>
        <v>0</v>
      </c>
      <c r="L117" s="79">
        <f t="shared" si="19"/>
        <v>1</v>
      </c>
    </row>
    <row r="118" spans="1:12" ht="78.75">
      <c r="A118" s="80" t="s">
        <v>73</v>
      </c>
      <c r="B118" s="96" t="s">
        <v>247</v>
      </c>
      <c r="C118" s="78" t="s">
        <v>26</v>
      </c>
      <c r="D118" s="78" t="s">
        <v>82</v>
      </c>
      <c r="E118" s="78" t="s">
        <v>232</v>
      </c>
      <c r="F118" s="78" t="s">
        <v>168</v>
      </c>
      <c r="G118" s="92">
        <f>G119</f>
        <v>58100</v>
      </c>
      <c r="H118" s="92">
        <f>H119</f>
        <v>59985</v>
      </c>
      <c r="I118" s="92">
        <f>I119</f>
        <v>59985</v>
      </c>
      <c r="J118" s="92">
        <f>J119</f>
        <v>59985</v>
      </c>
      <c r="K118" s="92">
        <f t="shared" si="18"/>
        <v>0</v>
      </c>
      <c r="L118" s="79">
        <f t="shared" si="19"/>
        <v>1</v>
      </c>
    </row>
    <row r="119" spans="1:12" ht="31.5">
      <c r="A119" s="77" t="s">
        <v>77</v>
      </c>
      <c r="B119" s="96" t="s">
        <v>247</v>
      </c>
      <c r="C119" s="78" t="s">
        <v>26</v>
      </c>
      <c r="D119" s="78" t="s">
        <v>82</v>
      </c>
      <c r="E119" s="78" t="s">
        <v>232</v>
      </c>
      <c r="F119" s="78" t="s">
        <v>169</v>
      </c>
      <c r="G119" s="92">
        <f>G120+G121</f>
        <v>58100</v>
      </c>
      <c r="H119" s="92">
        <f>H120+H121</f>
        <v>59985</v>
      </c>
      <c r="I119" s="92">
        <f>I120+I121</f>
        <v>59985</v>
      </c>
      <c r="J119" s="92">
        <f>J120+J121</f>
        <v>59985</v>
      </c>
      <c r="K119" s="92">
        <f t="shared" si="18"/>
        <v>0</v>
      </c>
      <c r="L119" s="79">
        <f t="shared" si="19"/>
        <v>1</v>
      </c>
    </row>
    <row r="120" spans="1:12" ht="31.5">
      <c r="A120" s="77" t="s">
        <v>60</v>
      </c>
      <c r="B120" s="96" t="s">
        <v>247</v>
      </c>
      <c r="C120" s="78" t="s">
        <v>26</v>
      </c>
      <c r="D120" s="78" t="s">
        <v>82</v>
      </c>
      <c r="E120" s="78" t="s">
        <v>232</v>
      </c>
      <c r="F120" s="78" t="s">
        <v>170</v>
      </c>
      <c r="G120" s="91">
        <v>44623</v>
      </c>
      <c r="H120" s="91">
        <v>46071</v>
      </c>
      <c r="I120" s="92">
        <v>46071</v>
      </c>
      <c r="J120" s="92">
        <v>46071</v>
      </c>
      <c r="K120" s="92">
        <f t="shared" si="18"/>
        <v>0</v>
      </c>
      <c r="L120" s="79">
        <f t="shared" si="19"/>
        <v>1</v>
      </c>
    </row>
    <row r="121" spans="1:12" ht="47.25">
      <c r="A121" s="77" t="s">
        <v>61</v>
      </c>
      <c r="B121" s="96" t="s">
        <v>247</v>
      </c>
      <c r="C121" s="78" t="s">
        <v>26</v>
      </c>
      <c r="D121" s="78" t="s">
        <v>82</v>
      </c>
      <c r="E121" s="78" t="s">
        <v>232</v>
      </c>
      <c r="F121" s="78" t="s">
        <v>172</v>
      </c>
      <c r="G121" s="91">
        <v>13477</v>
      </c>
      <c r="H121" s="91">
        <v>13914</v>
      </c>
      <c r="I121" s="92">
        <v>13914</v>
      </c>
      <c r="J121" s="92">
        <v>13914</v>
      </c>
      <c r="K121" s="92">
        <f t="shared" si="18"/>
        <v>0</v>
      </c>
      <c r="L121" s="79">
        <f t="shared" si="19"/>
        <v>1</v>
      </c>
    </row>
    <row r="122" spans="1:12" ht="31.5">
      <c r="A122" s="77" t="s">
        <v>68</v>
      </c>
      <c r="B122" s="96" t="s">
        <v>247</v>
      </c>
      <c r="C122" s="78" t="s">
        <v>26</v>
      </c>
      <c r="D122" s="78" t="s">
        <v>82</v>
      </c>
      <c r="E122" s="78" t="s">
        <v>232</v>
      </c>
      <c r="F122" s="78" t="s">
        <v>173</v>
      </c>
      <c r="G122" s="92">
        <f aca="true" t="shared" si="28" ref="G122:J123">G123</f>
        <v>24200</v>
      </c>
      <c r="H122" s="92">
        <f t="shared" si="28"/>
        <v>24200</v>
      </c>
      <c r="I122" s="92">
        <f t="shared" si="28"/>
        <v>24200</v>
      </c>
      <c r="J122" s="92">
        <f t="shared" si="28"/>
        <v>24200</v>
      </c>
      <c r="K122" s="92">
        <f t="shared" si="18"/>
        <v>0</v>
      </c>
      <c r="L122" s="79">
        <f t="shared" si="19"/>
        <v>1</v>
      </c>
    </row>
    <row r="123" spans="1:12" ht="31.5">
      <c r="A123" s="77" t="s">
        <v>69</v>
      </c>
      <c r="B123" s="96" t="s">
        <v>247</v>
      </c>
      <c r="C123" s="78" t="s">
        <v>26</v>
      </c>
      <c r="D123" s="78" t="s">
        <v>82</v>
      </c>
      <c r="E123" s="78" t="s">
        <v>232</v>
      </c>
      <c r="F123" s="78" t="s">
        <v>174</v>
      </c>
      <c r="G123" s="92">
        <f t="shared" si="28"/>
        <v>24200</v>
      </c>
      <c r="H123" s="92">
        <f t="shared" si="28"/>
        <v>24200</v>
      </c>
      <c r="I123" s="92">
        <f t="shared" si="28"/>
        <v>24200</v>
      </c>
      <c r="J123" s="92">
        <f t="shared" si="28"/>
        <v>24200</v>
      </c>
      <c r="K123" s="92">
        <f t="shared" si="18"/>
        <v>0</v>
      </c>
      <c r="L123" s="79">
        <f t="shared" si="19"/>
        <v>1</v>
      </c>
    </row>
    <row r="124" spans="1:12" ht="31.5">
      <c r="A124" s="77" t="s">
        <v>45</v>
      </c>
      <c r="B124" s="96" t="s">
        <v>247</v>
      </c>
      <c r="C124" s="78" t="s">
        <v>26</v>
      </c>
      <c r="D124" s="78" t="s">
        <v>82</v>
      </c>
      <c r="E124" s="78" t="s">
        <v>232</v>
      </c>
      <c r="F124" s="78" t="s">
        <v>175</v>
      </c>
      <c r="G124" s="91">
        <v>24200</v>
      </c>
      <c r="H124" s="91">
        <v>24200</v>
      </c>
      <c r="I124" s="92">
        <v>24200</v>
      </c>
      <c r="J124" s="92">
        <v>24200</v>
      </c>
      <c r="K124" s="92">
        <f t="shared" si="18"/>
        <v>0</v>
      </c>
      <c r="L124" s="79">
        <f t="shared" si="19"/>
        <v>1</v>
      </c>
    </row>
    <row r="125" spans="1:12" ht="31.5">
      <c r="A125" s="77" t="s">
        <v>221</v>
      </c>
      <c r="B125" s="96" t="s">
        <v>247</v>
      </c>
      <c r="C125" s="78" t="s">
        <v>26</v>
      </c>
      <c r="D125" s="78" t="s">
        <v>82</v>
      </c>
      <c r="E125" s="78" t="s">
        <v>222</v>
      </c>
      <c r="F125" s="78"/>
      <c r="G125" s="91">
        <f aca="true" t="shared" si="29" ref="G125:H129">G126</f>
        <v>0</v>
      </c>
      <c r="H125" s="91">
        <f t="shared" si="29"/>
        <v>213788.4</v>
      </c>
      <c r="I125" s="91">
        <f aca="true" t="shared" si="30" ref="I125:J129">I126</f>
        <v>213788.4</v>
      </c>
      <c r="J125" s="91">
        <f t="shared" si="30"/>
        <v>213788.4</v>
      </c>
      <c r="K125" s="92">
        <f t="shared" si="18"/>
        <v>0</v>
      </c>
      <c r="L125" s="79">
        <f t="shared" si="19"/>
        <v>1</v>
      </c>
    </row>
    <row r="126" spans="1:12" ht="31.5">
      <c r="A126" s="77" t="s">
        <v>223</v>
      </c>
      <c r="B126" s="96" t="s">
        <v>247</v>
      </c>
      <c r="C126" s="78" t="s">
        <v>26</v>
      </c>
      <c r="D126" s="78" t="s">
        <v>82</v>
      </c>
      <c r="E126" s="78" t="s">
        <v>224</v>
      </c>
      <c r="F126" s="78"/>
      <c r="G126" s="91">
        <f t="shared" si="29"/>
        <v>0</v>
      </c>
      <c r="H126" s="91">
        <f t="shared" si="29"/>
        <v>213788.4</v>
      </c>
      <c r="I126" s="91">
        <f t="shared" si="30"/>
        <v>213788.4</v>
      </c>
      <c r="J126" s="91">
        <f t="shared" si="30"/>
        <v>213788.4</v>
      </c>
      <c r="K126" s="92">
        <f t="shared" si="18"/>
        <v>0</v>
      </c>
      <c r="L126" s="79">
        <f t="shared" si="19"/>
        <v>1</v>
      </c>
    </row>
    <row r="127" spans="1:12" ht="31.5">
      <c r="A127" s="77" t="s">
        <v>223</v>
      </c>
      <c r="B127" s="96" t="s">
        <v>247</v>
      </c>
      <c r="C127" s="78" t="s">
        <v>26</v>
      </c>
      <c r="D127" s="78" t="s">
        <v>82</v>
      </c>
      <c r="E127" s="78" t="s">
        <v>225</v>
      </c>
      <c r="F127" s="78"/>
      <c r="G127" s="91">
        <f t="shared" si="29"/>
        <v>0</v>
      </c>
      <c r="H127" s="91">
        <f t="shared" si="29"/>
        <v>213788.4</v>
      </c>
      <c r="I127" s="91">
        <f t="shared" si="30"/>
        <v>213788.4</v>
      </c>
      <c r="J127" s="91">
        <f t="shared" si="30"/>
        <v>213788.4</v>
      </c>
      <c r="K127" s="92">
        <f t="shared" si="18"/>
        <v>0</v>
      </c>
      <c r="L127" s="79">
        <f t="shared" si="19"/>
        <v>1</v>
      </c>
    </row>
    <row r="128" spans="1:12" ht="31.5">
      <c r="A128" s="77" t="s">
        <v>68</v>
      </c>
      <c r="B128" s="96" t="s">
        <v>247</v>
      </c>
      <c r="C128" s="78" t="s">
        <v>26</v>
      </c>
      <c r="D128" s="78" t="s">
        <v>82</v>
      </c>
      <c r="E128" s="78" t="s">
        <v>225</v>
      </c>
      <c r="F128" s="78" t="s">
        <v>173</v>
      </c>
      <c r="G128" s="91">
        <f t="shared" si="29"/>
        <v>0</v>
      </c>
      <c r="H128" s="91">
        <f t="shared" si="29"/>
        <v>213788.4</v>
      </c>
      <c r="I128" s="91">
        <f t="shared" si="30"/>
        <v>213788.4</v>
      </c>
      <c r="J128" s="91">
        <f t="shared" si="30"/>
        <v>213788.4</v>
      </c>
      <c r="K128" s="92">
        <f t="shared" si="18"/>
        <v>0</v>
      </c>
      <c r="L128" s="79">
        <f t="shared" si="19"/>
        <v>1</v>
      </c>
    </row>
    <row r="129" spans="1:12" ht="31.5">
      <c r="A129" s="77" t="s">
        <v>69</v>
      </c>
      <c r="B129" s="96" t="s">
        <v>247</v>
      </c>
      <c r="C129" s="78" t="s">
        <v>26</v>
      </c>
      <c r="D129" s="78" t="s">
        <v>82</v>
      </c>
      <c r="E129" s="78" t="s">
        <v>225</v>
      </c>
      <c r="F129" s="78" t="s">
        <v>174</v>
      </c>
      <c r="G129" s="91">
        <f t="shared" si="29"/>
        <v>0</v>
      </c>
      <c r="H129" s="91">
        <f t="shared" si="29"/>
        <v>213788.4</v>
      </c>
      <c r="I129" s="91">
        <f t="shared" si="30"/>
        <v>213788.4</v>
      </c>
      <c r="J129" s="91">
        <f t="shared" si="30"/>
        <v>213788.4</v>
      </c>
      <c r="K129" s="92">
        <f t="shared" si="18"/>
        <v>0</v>
      </c>
      <c r="L129" s="79">
        <f t="shared" si="19"/>
        <v>1</v>
      </c>
    </row>
    <row r="130" spans="1:12" ht="31.5">
      <c r="A130" s="77" t="s">
        <v>45</v>
      </c>
      <c r="B130" s="96" t="s">
        <v>247</v>
      </c>
      <c r="C130" s="78" t="s">
        <v>26</v>
      </c>
      <c r="D130" s="78" t="s">
        <v>82</v>
      </c>
      <c r="E130" s="78" t="s">
        <v>225</v>
      </c>
      <c r="F130" s="78" t="s">
        <v>175</v>
      </c>
      <c r="G130" s="91">
        <v>0</v>
      </c>
      <c r="H130" s="91">
        <v>213788.4</v>
      </c>
      <c r="I130" s="92">
        <v>213788.4</v>
      </c>
      <c r="J130" s="92">
        <v>213788.4</v>
      </c>
      <c r="K130" s="92">
        <f t="shared" si="18"/>
        <v>0</v>
      </c>
      <c r="L130" s="79">
        <f t="shared" si="19"/>
        <v>1</v>
      </c>
    </row>
    <row r="131" spans="1:12" ht="31.5">
      <c r="A131" s="74" t="s">
        <v>67</v>
      </c>
      <c r="B131" s="75" t="s">
        <v>247</v>
      </c>
      <c r="C131" s="75" t="s">
        <v>28</v>
      </c>
      <c r="D131" s="75" t="s">
        <v>24</v>
      </c>
      <c r="E131" s="75"/>
      <c r="F131" s="75"/>
      <c r="G131" s="89">
        <f>G132</f>
        <v>52979</v>
      </c>
      <c r="H131" s="89">
        <f aca="true" t="shared" si="31" ref="H131:J134">H132</f>
        <v>2454632</v>
      </c>
      <c r="I131" s="89">
        <f t="shared" si="31"/>
        <v>2454632</v>
      </c>
      <c r="J131" s="89">
        <f t="shared" si="31"/>
        <v>2454632</v>
      </c>
      <c r="K131" s="90">
        <f t="shared" si="18"/>
        <v>0</v>
      </c>
      <c r="L131" s="76">
        <f t="shared" si="19"/>
        <v>1</v>
      </c>
    </row>
    <row r="132" spans="1:12" ht="15.75">
      <c r="A132" s="77" t="s">
        <v>235</v>
      </c>
      <c r="B132" s="96" t="s">
        <v>247</v>
      </c>
      <c r="C132" s="78" t="s">
        <v>28</v>
      </c>
      <c r="D132" s="78" t="s">
        <v>31</v>
      </c>
      <c r="E132" s="78"/>
      <c r="F132" s="78"/>
      <c r="G132" s="91">
        <f>G133</f>
        <v>52979</v>
      </c>
      <c r="H132" s="91">
        <f t="shared" si="31"/>
        <v>2454632</v>
      </c>
      <c r="I132" s="91">
        <f t="shared" si="31"/>
        <v>2454632</v>
      </c>
      <c r="J132" s="91">
        <f t="shared" si="31"/>
        <v>2454632</v>
      </c>
      <c r="K132" s="92">
        <f t="shared" si="18"/>
        <v>0</v>
      </c>
      <c r="L132" s="79">
        <f t="shared" si="19"/>
        <v>1</v>
      </c>
    </row>
    <row r="133" spans="1:12" ht="31.5">
      <c r="A133" s="77" t="s">
        <v>299</v>
      </c>
      <c r="B133" s="96" t="s">
        <v>247</v>
      </c>
      <c r="C133" s="78" t="s">
        <v>28</v>
      </c>
      <c r="D133" s="78" t="s">
        <v>31</v>
      </c>
      <c r="E133" s="78" t="s">
        <v>236</v>
      </c>
      <c r="F133" s="78"/>
      <c r="G133" s="91">
        <f>G134</f>
        <v>52979</v>
      </c>
      <c r="H133" s="91">
        <f t="shared" si="31"/>
        <v>2454632</v>
      </c>
      <c r="I133" s="91">
        <f t="shared" si="31"/>
        <v>2454632</v>
      </c>
      <c r="J133" s="91">
        <f t="shared" si="31"/>
        <v>2454632</v>
      </c>
      <c r="K133" s="92">
        <f t="shared" si="18"/>
        <v>0</v>
      </c>
      <c r="L133" s="79">
        <f t="shared" si="19"/>
        <v>1</v>
      </c>
    </row>
    <row r="134" spans="1:12" ht="15.75">
      <c r="A134" s="77" t="s">
        <v>203</v>
      </c>
      <c r="B134" s="96" t="s">
        <v>247</v>
      </c>
      <c r="C134" s="78" t="s">
        <v>28</v>
      </c>
      <c r="D134" s="78" t="s">
        <v>31</v>
      </c>
      <c r="E134" s="78" t="s">
        <v>300</v>
      </c>
      <c r="F134" s="78"/>
      <c r="G134" s="91">
        <f>G135</f>
        <v>52979</v>
      </c>
      <c r="H134" s="91">
        <f t="shared" si="31"/>
        <v>2454632</v>
      </c>
      <c r="I134" s="91">
        <f t="shared" si="31"/>
        <v>2454632</v>
      </c>
      <c r="J134" s="91">
        <f t="shared" si="31"/>
        <v>2454632</v>
      </c>
      <c r="K134" s="92">
        <f t="shared" si="18"/>
        <v>0</v>
      </c>
      <c r="L134" s="79">
        <f t="shared" si="19"/>
        <v>1</v>
      </c>
    </row>
    <row r="135" spans="1:12" ht="47.25">
      <c r="A135" s="77" t="s">
        <v>301</v>
      </c>
      <c r="B135" s="96" t="s">
        <v>247</v>
      </c>
      <c r="C135" s="78" t="s">
        <v>28</v>
      </c>
      <c r="D135" s="78" t="s">
        <v>31</v>
      </c>
      <c r="E135" s="78" t="s">
        <v>316</v>
      </c>
      <c r="F135" s="78"/>
      <c r="G135" s="91">
        <f>G136+G140</f>
        <v>52979</v>
      </c>
      <c r="H135" s="91">
        <f>H136+H140</f>
        <v>2454632</v>
      </c>
      <c r="I135" s="91">
        <f>I136+I140</f>
        <v>2454632</v>
      </c>
      <c r="J135" s="91">
        <f>J136+J140</f>
        <v>2454632</v>
      </c>
      <c r="K135" s="92">
        <f t="shared" si="18"/>
        <v>0</v>
      </c>
      <c r="L135" s="79">
        <f t="shared" si="19"/>
        <v>1</v>
      </c>
    </row>
    <row r="136" spans="1:12" ht="78.75">
      <c r="A136" s="77" t="s">
        <v>308</v>
      </c>
      <c r="B136" s="96" t="s">
        <v>247</v>
      </c>
      <c r="C136" s="78" t="s">
        <v>28</v>
      </c>
      <c r="D136" s="78" t="s">
        <v>31</v>
      </c>
      <c r="E136" s="78" t="s">
        <v>317</v>
      </c>
      <c r="F136" s="78"/>
      <c r="G136" s="91">
        <f>G137</f>
        <v>52979</v>
      </c>
      <c r="H136" s="91">
        <f>H137</f>
        <v>0</v>
      </c>
      <c r="I136" s="91">
        <f>I137</f>
        <v>0</v>
      </c>
      <c r="J136" s="91">
        <f>J137</f>
        <v>0</v>
      </c>
      <c r="K136" s="92"/>
      <c r="L136" s="79"/>
    </row>
    <row r="137" spans="1:12" ht="31.5">
      <c r="A137" s="77" t="s">
        <v>68</v>
      </c>
      <c r="B137" s="96" t="s">
        <v>247</v>
      </c>
      <c r="C137" s="78" t="s">
        <v>28</v>
      </c>
      <c r="D137" s="78" t="s">
        <v>31</v>
      </c>
      <c r="E137" s="78" t="s">
        <v>317</v>
      </c>
      <c r="F137" s="78" t="s">
        <v>173</v>
      </c>
      <c r="G137" s="91">
        <f>G138</f>
        <v>52979</v>
      </c>
      <c r="H137" s="91">
        <f aca="true" t="shared" si="32" ref="H137:J138">H138</f>
        <v>0</v>
      </c>
      <c r="I137" s="91">
        <f t="shared" si="32"/>
        <v>0</v>
      </c>
      <c r="J137" s="91">
        <f t="shared" si="32"/>
        <v>0</v>
      </c>
      <c r="K137" s="92">
        <f t="shared" si="18"/>
        <v>0</v>
      </c>
      <c r="L137" s="79" t="e">
        <f t="shared" si="19"/>
        <v>#DIV/0!</v>
      </c>
    </row>
    <row r="138" spans="1:12" ht="31.5">
      <c r="A138" s="77" t="s">
        <v>69</v>
      </c>
      <c r="B138" s="96" t="s">
        <v>247</v>
      </c>
      <c r="C138" s="78" t="s">
        <v>28</v>
      </c>
      <c r="D138" s="78" t="s">
        <v>31</v>
      </c>
      <c r="E138" s="78" t="s">
        <v>317</v>
      </c>
      <c r="F138" s="78" t="s">
        <v>174</v>
      </c>
      <c r="G138" s="91">
        <f>G139</f>
        <v>52979</v>
      </c>
      <c r="H138" s="91">
        <f t="shared" si="32"/>
        <v>0</v>
      </c>
      <c r="I138" s="91">
        <f t="shared" si="32"/>
        <v>0</v>
      </c>
      <c r="J138" s="91">
        <f t="shared" si="32"/>
        <v>0</v>
      </c>
      <c r="K138" s="92">
        <f t="shared" si="18"/>
        <v>0</v>
      </c>
      <c r="L138" s="79" t="e">
        <f t="shared" si="19"/>
        <v>#DIV/0!</v>
      </c>
    </row>
    <row r="139" spans="1:12" ht="31.5">
      <c r="A139" s="77" t="s">
        <v>45</v>
      </c>
      <c r="B139" s="96" t="s">
        <v>247</v>
      </c>
      <c r="C139" s="78" t="s">
        <v>28</v>
      </c>
      <c r="D139" s="78" t="s">
        <v>31</v>
      </c>
      <c r="E139" s="78" t="s">
        <v>317</v>
      </c>
      <c r="F139" s="78" t="s">
        <v>175</v>
      </c>
      <c r="G139" s="91">
        <v>52979</v>
      </c>
      <c r="H139" s="91">
        <v>0</v>
      </c>
      <c r="I139" s="91">
        <v>0</v>
      </c>
      <c r="J139" s="91">
        <v>0</v>
      </c>
      <c r="K139" s="92">
        <f t="shared" si="18"/>
        <v>0</v>
      </c>
      <c r="L139" s="79" t="e">
        <f t="shared" si="19"/>
        <v>#DIV/0!</v>
      </c>
    </row>
    <row r="140" spans="1:12" ht="94.5">
      <c r="A140" s="77" t="s">
        <v>307</v>
      </c>
      <c r="B140" s="96" t="s">
        <v>247</v>
      </c>
      <c r="C140" s="78" t="s">
        <v>28</v>
      </c>
      <c r="D140" s="78" t="s">
        <v>31</v>
      </c>
      <c r="E140" s="78" t="s">
        <v>306</v>
      </c>
      <c r="F140" s="78"/>
      <c r="G140" s="91">
        <f>G145+G141</f>
        <v>0</v>
      </c>
      <c r="H140" s="91">
        <f>H145+H141</f>
        <v>2454632</v>
      </c>
      <c r="I140" s="91">
        <f>I145+I141</f>
        <v>2454632</v>
      </c>
      <c r="J140" s="91">
        <f>J145+J141</f>
        <v>2454632</v>
      </c>
      <c r="K140" s="92">
        <f t="shared" si="18"/>
        <v>0</v>
      </c>
      <c r="L140" s="79">
        <f t="shared" si="19"/>
        <v>1</v>
      </c>
    </row>
    <row r="141" spans="1:12" ht="78.75">
      <c r="A141" s="80" t="s">
        <v>73</v>
      </c>
      <c r="B141" s="96" t="s">
        <v>247</v>
      </c>
      <c r="C141" s="78" t="s">
        <v>28</v>
      </c>
      <c r="D141" s="78" t="s">
        <v>31</v>
      </c>
      <c r="E141" s="78" t="s">
        <v>306</v>
      </c>
      <c r="F141" s="78" t="s">
        <v>168</v>
      </c>
      <c r="G141" s="91">
        <f>G142</f>
        <v>0</v>
      </c>
      <c r="H141" s="91">
        <f>H142</f>
        <v>135349.21</v>
      </c>
      <c r="I141" s="91">
        <f>I142</f>
        <v>135349.21</v>
      </c>
      <c r="J141" s="91">
        <f>J142</f>
        <v>135349.21</v>
      </c>
      <c r="K141" s="92">
        <f t="shared" si="18"/>
        <v>0</v>
      </c>
      <c r="L141" s="79">
        <f t="shared" si="19"/>
        <v>1</v>
      </c>
    </row>
    <row r="142" spans="1:12" ht="15.75">
      <c r="A142" s="77" t="s">
        <v>74</v>
      </c>
      <c r="B142" s="96" t="s">
        <v>247</v>
      </c>
      <c r="C142" s="78" t="s">
        <v>28</v>
      </c>
      <c r="D142" s="78" t="s">
        <v>31</v>
      </c>
      <c r="E142" s="78" t="s">
        <v>306</v>
      </c>
      <c r="F142" s="78" t="s">
        <v>183</v>
      </c>
      <c r="G142" s="91">
        <f>G143+G144</f>
        <v>0</v>
      </c>
      <c r="H142" s="91">
        <f>H143+H144</f>
        <v>135349.21</v>
      </c>
      <c r="I142" s="91">
        <f>I143+I144</f>
        <v>135349.21</v>
      </c>
      <c r="J142" s="91">
        <f>J143+J144</f>
        <v>135349.21</v>
      </c>
      <c r="K142" s="92">
        <f t="shared" si="18"/>
        <v>0</v>
      </c>
      <c r="L142" s="79">
        <f t="shared" si="19"/>
        <v>1</v>
      </c>
    </row>
    <row r="143" spans="1:12" ht="15.75">
      <c r="A143" s="77" t="s">
        <v>86</v>
      </c>
      <c r="B143" s="96" t="s">
        <v>247</v>
      </c>
      <c r="C143" s="78" t="s">
        <v>28</v>
      </c>
      <c r="D143" s="78" t="s">
        <v>31</v>
      </c>
      <c r="E143" s="78" t="s">
        <v>306</v>
      </c>
      <c r="F143" s="78" t="s">
        <v>184</v>
      </c>
      <c r="G143" s="91">
        <v>0</v>
      </c>
      <c r="H143" s="91">
        <v>103954.84</v>
      </c>
      <c r="I143" s="91">
        <f>H143</f>
        <v>103954.84</v>
      </c>
      <c r="J143" s="91">
        <v>103954.84</v>
      </c>
      <c r="K143" s="92">
        <f t="shared" si="18"/>
        <v>0</v>
      </c>
      <c r="L143" s="79">
        <f t="shared" si="19"/>
        <v>1</v>
      </c>
    </row>
    <row r="144" spans="1:12" ht="47.25">
      <c r="A144" s="77" t="s">
        <v>87</v>
      </c>
      <c r="B144" s="96" t="s">
        <v>247</v>
      </c>
      <c r="C144" s="78" t="s">
        <v>28</v>
      </c>
      <c r="D144" s="78" t="s">
        <v>31</v>
      </c>
      <c r="E144" s="78" t="s">
        <v>306</v>
      </c>
      <c r="F144" s="78" t="s">
        <v>185</v>
      </c>
      <c r="G144" s="91">
        <v>0</v>
      </c>
      <c r="H144" s="91">
        <v>31394.37</v>
      </c>
      <c r="I144" s="91">
        <f>H144</f>
        <v>31394.37</v>
      </c>
      <c r="J144" s="91">
        <v>31394.37</v>
      </c>
      <c r="K144" s="92">
        <f t="shared" si="18"/>
        <v>0</v>
      </c>
      <c r="L144" s="79">
        <f t="shared" si="19"/>
        <v>1</v>
      </c>
    </row>
    <row r="145" spans="1:12" ht="31.5">
      <c r="A145" s="77" t="s">
        <v>68</v>
      </c>
      <c r="B145" s="96" t="s">
        <v>247</v>
      </c>
      <c r="C145" s="78" t="s">
        <v>28</v>
      </c>
      <c r="D145" s="78" t="s">
        <v>31</v>
      </c>
      <c r="E145" s="78" t="s">
        <v>306</v>
      </c>
      <c r="F145" s="78" t="s">
        <v>173</v>
      </c>
      <c r="G145" s="91">
        <f>G146</f>
        <v>0</v>
      </c>
      <c r="H145" s="91">
        <f aca="true" t="shared" si="33" ref="H145:J146">H146</f>
        <v>2319282.79</v>
      </c>
      <c r="I145" s="91">
        <f t="shared" si="33"/>
        <v>2319282.79</v>
      </c>
      <c r="J145" s="91">
        <f t="shared" si="33"/>
        <v>2319282.79</v>
      </c>
      <c r="K145" s="92">
        <f t="shared" si="18"/>
        <v>0</v>
      </c>
      <c r="L145" s="79">
        <f t="shared" si="19"/>
        <v>1</v>
      </c>
    </row>
    <row r="146" spans="1:12" ht="31.5">
      <c r="A146" s="77" t="s">
        <v>69</v>
      </c>
      <c r="B146" s="96" t="s">
        <v>247</v>
      </c>
      <c r="C146" s="78" t="s">
        <v>28</v>
      </c>
      <c r="D146" s="78" t="s">
        <v>31</v>
      </c>
      <c r="E146" s="78" t="s">
        <v>306</v>
      </c>
      <c r="F146" s="78" t="s">
        <v>174</v>
      </c>
      <c r="G146" s="91">
        <f>G147</f>
        <v>0</v>
      </c>
      <c r="H146" s="91">
        <f t="shared" si="33"/>
        <v>2319282.79</v>
      </c>
      <c r="I146" s="91">
        <f t="shared" si="33"/>
        <v>2319282.79</v>
      </c>
      <c r="J146" s="91">
        <f t="shared" si="33"/>
        <v>2319282.79</v>
      </c>
      <c r="K146" s="92">
        <f t="shared" si="18"/>
        <v>0</v>
      </c>
      <c r="L146" s="79">
        <f t="shared" si="19"/>
        <v>1</v>
      </c>
    </row>
    <row r="147" spans="1:12" ht="31.5">
      <c r="A147" s="77" t="s">
        <v>45</v>
      </c>
      <c r="B147" s="96" t="s">
        <v>247</v>
      </c>
      <c r="C147" s="78" t="s">
        <v>28</v>
      </c>
      <c r="D147" s="78" t="s">
        <v>31</v>
      </c>
      <c r="E147" s="78" t="s">
        <v>306</v>
      </c>
      <c r="F147" s="78" t="s">
        <v>175</v>
      </c>
      <c r="G147" s="91">
        <v>0</v>
      </c>
      <c r="H147" s="91">
        <v>2319282.79</v>
      </c>
      <c r="I147" s="91">
        <v>2319282.79</v>
      </c>
      <c r="J147" s="91">
        <v>2319282.79</v>
      </c>
      <c r="K147" s="92">
        <f t="shared" si="18"/>
        <v>0</v>
      </c>
      <c r="L147" s="79">
        <f t="shared" si="19"/>
        <v>1</v>
      </c>
    </row>
    <row r="148" spans="1:12" ht="15.75">
      <c r="A148" s="74" t="s">
        <v>70</v>
      </c>
      <c r="B148" s="75" t="s">
        <v>247</v>
      </c>
      <c r="C148" s="75" t="s">
        <v>177</v>
      </c>
      <c r="D148" s="75" t="s">
        <v>24</v>
      </c>
      <c r="E148" s="75"/>
      <c r="F148" s="75"/>
      <c r="G148" s="89">
        <f>G149+G207</f>
        <v>14761409</v>
      </c>
      <c r="H148" s="89">
        <f>H149+H207</f>
        <v>55258593.61</v>
      </c>
      <c r="I148" s="89">
        <f>I149+I207</f>
        <v>55258593.61</v>
      </c>
      <c r="J148" s="89">
        <f>J149+J207</f>
        <v>53847084.730000004</v>
      </c>
      <c r="K148" s="90">
        <f t="shared" si="18"/>
        <v>1411508.8799999952</v>
      </c>
      <c r="L148" s="76">
        <f t="shared" si="19"/>
        <v>0.9744563010422951</v>
      </c>
    </row>
    <row r="149" spans="1:12" ht="15.75">
      <c r="A149" s="77" t="s">
        <v>50</v>
      </c>
      <c r="B149" s="96" t="s">
        <v>247</v>
      </c>
      <c r="C149" s="78" t="s">
        <v>177</v>
      </c>
      <c r="D149" s="78" t="s">
        <v>187</v>
      </c>
      <c r="E149" s="78"/>
      <c r="F149" s="78"/>
      <c r="G149" s="91">
        <f>G150+G201</f>
        <v>14411409</v>
      </c>
      <c r="H149" s="91">
        <f>H150+H201</f>
        <v>55043753.3</v>
      </c>
      <c r="I149" s="91">
        <f>I150+I201</f>
        <v>55043753.3</v>
      </c>
      <c r="J149" s="91">
        <f>J150+J201</f>
        <v>53632244.42</v>
      </c>
      <c r="K149" s="93">
        <f t="shared" si="18"/>
        <v>1411508.8799999952</v>
      </c>
      <c r="L149" s="79">
        <f t="shared" si="19"/>
        <v>0.9743566018780192</v>
      </c>
    </row>
    <row r="150" spans="1:12" ht="31.5">
      <c r="A150" s="77" t="s">
        <v>299</v>
      </c>
      <c r="B150" s="96" t="s">
        <v>247</v>
      </c>
      <c r="C150" s="78" t="s">
        <v>177</v>
      </c>
      <c r="D150" s="78" t="s">
        <v>187</v>
      </c>
      <c r="E150" s="78" t="s">
        <v>236</v>
      </c>
      <c r="F150" s="78"/>
      <c r="G150" s="91">
        <f>G151</f>
        <v>14411409</v>
      </c>
      <c r="H150" s="91">
        <f aca="true" t="shared" si="34" ref="H150:J151">H151</f>
        <v>54993753.3</v>
      </c>
      <c r="I150" s="91">
        <f t="shared" si="34"/>
        <v>54993753.3</v>
      </c>
      <c r="J150" s="91">
        <f t="shared" si="34"/>
        <v>53582244.42</v>
      </c>
      <c r="K150" s="93">
        <f t="shared" si="18"/>
        <v>1411508.8799999952</v>
      </c>
      <c r="L150" s="79">
        <f t="shared" si="19"/>
        <v>0.9743332870498949</v>
      </c>
    </row>
    <row r="151" spans="1:12" ht="15.75">
      <c r="A151" s="77" t="s">
        <v>203</v>
      </c>
      <c r="B151" s="96" t="s">
        <v>247</v>
      </c>
      <c r="C151" s="78" t="s">
        <v>177</v>
      </c>
      <c r="D151" s="78" t="s">
        <v>187</v>
      </c>
      <c r="E151" s="78" t="s">
        <v>300</v>
      </c>
      <c r="F151" s="78"/>
      <c r="G151" s="91">
        <f>G152</f>
        <v>14411409</v>
      </c>
      <c r="H151" s="91">
        <f t="shared" si="34"/>
        <v>54993753.3</v>
      </c>
      <c r="I151" s="91">
        <f t="shared" si="34"/>
        <v>54993753.3</v>
      </c>
      <c r="J151" s="91">
        <f t="shared" si="34"/>
        <v>53582244.42</v>
      </c>
      <c r="K151" s="93">
        <f t="shared" si="18"/>
        <v>1411508.8799999952</v>
      </c>
      <c r="L151" s="79">
        <f t="shared" si="19"/>
        <v>0.9743332870498949</v>
      </c>
    </row>
    <row r="152" spans="1:12" ht="15.75">
      <c r="A152" s="77" t="s">
        <v>310</v>
      </c>
      <c r="B152" s="96" t="s">
        <v>247</v>
      </c>
      <c r="C152" s="78" t="s">
        <v>177</v>
      </c>
      <c r="D152" s="78" t="s">
        <v>187</v>
      </c>
      <c r="E152" s="78" t="s">
        <v>320</v>
      </c>
      <c r="F152" s="78"/>
      <c r="G152" s="91">
        <f>G153+G157+G161+G173+G181+G193+G197+G165+G169+G177+G185+G189</f>
        <v>14411409</v>
      </c>
      <c r="H152" s="91">
        <f>H153+H157+H161+H173+H181+H193+H197+H165+H169+H177+H185+H189</f>
        <v>54993753.3</v>
      </c>
      <c r="I152" s="91">
        <f>I153+I157+I161+I173+I181+I193+I197+I165+I169+I177+I185+I189</f>
        <v>54993753.3</v>
      </c>
      <c r="J152" s="91">
        <f>J153+J157+J161+J173+J181+J193+J197+J165+J169+J177+J185+J189</f>
        <v>53582244.42</v>
      </c>
      <c r="K152" s="93">
        <f t="shared" si="18"/>
        <v>1411508.8799999952</v>
      </c>
      <c r="L152" s="79">
        <f t="shared" si="19"/>
        <v>0.9743332870498949</v>
      </c>
    </row>
    <row r="153" spans="1:12" ht="78.75">
      <c r="A153" s="77" t="s">
        <v>312</v>
      </c>
      <c r="B153" s="96" t="s">
        <v>247</v>
      </c>
      <c r="C153" s="78" t="s">
        <v>177</v>
      </c>
      <c r="D153" s="78" t="s">
        <v>187</v>
      </c>
      <c r="E153" s="78" t="s">
        <v>321</v>
      </c>
      <c r="F153" s="78"/>
      <c r="G153" s="91">
        <f>G154</f>
        <v>2562913.06</v>
      </c>
      <c r="H153" s="91">
        <f aca="true" t="shared" si="35" ref="H153:J155">H154</f>
        <v>5330444.77</v>
      </c>
      <c r="I153" s="91">
        <f t="shared" si="35"/>
        <v>5330444.77</v>
      </c>
      <c r="J153" s="91">
        <f t="shared" si="35"/>
        <v>4547654.27</v>
      </c>
      <c r="K153" s="93">
        <f t="shared" si="18"/>
        <v>782790.5</v>
      </c>
      <c r="L153" s="79">
        <f t="shared" si="19"/>
        <v>0.85314724497183</v>
      </c>
    </row>
    <row r="154" spans="1:12" ht="31.5">
      <c r="A154" s="77" t="s">
        <v>68</v>
      </c>
      <c r="B154" s="96" t="s">
        <v>247</v>
      </c>
      <c r="C154" s="78" t="s">
        <v>177</v>
      </c>
      <c r="D154" s="78" t="s">
        <v>187</v>
      </c>
      <c r="E154" s="78" t="s">
        <v>321</v>
      </c>
      <c r="F154" s="78" t="s">
        <v>173</v>
      </c>
      <c r="G154" s="91">
        <f>G155</f>
        <v>2562913.06</v>
      </c>
      <c r="H154" s="91">
        <f t="shared" si="35"/>
        <v>5330444.77</v>
      </c>
      <c r="I154" s="91">
        <f t="shared" si="35"/>
        <v>5330444.77</v>
      </c>
      <c r="J154" s="91">
        <f t="shared" si="35"/>
        <v>4547654.27</v>
      </c>
      <c r="K154" s="93">
        <f t="shared" si="18"/>
        <v>782790.5</v>
      </c>
      <c r="L154" s="79">
        <f t="shared" si="19"/>
        <v>0.85314724497183</v>
      </c>
    </row>
    <row r="155" spans="1:12" ht="31.5">
      <c r="A155" s="77" t="s">
        <v>69</v>
      </c>
      <c r="B155" s="96" t="s">
        <v>247</v>
      </c>
      <c r="C155" s="78" t="s">
        <v>177</v>
      </c>
      <c r="D155" s="78" t="s">
        <v>187</v>
      </c>
      <c r="E155" s="78" t="s">
        <v>321</v>
      </c>
      <c r="F155" s="78" t="s">
        <v>174</v>
      </c>
      <c r="G155" s="91">
        <f>G156</f>
        <v>2562913.06</v>
      </c>
      <c r="H155" s="91">
        <f t="shared" si="35"/>
        <v>5330444.77</v>
      </c>
      <c r="I155" s="91">
        <f t="shared" si="35"/>
        <v>5330444.77</v>
      </c>
      <c r="J155" s="91">
        <f t="shared" si="35"/>
        <v>4547654.27</v>
      </c>
      <c r="K155" s="93">
        <f t="shared" si="18"/>
        <v>782790.5</v>
      </c>
      <c r="L155" s="79">
        <f t="shared" si="19"/>
        <v>0.85314724497183</v>
      </c>
    </row>
    <row r="156" spans="1:12" ht="31.5">
      <c r="A156" s="77" t="s">
        <v>45</v>
      </c>
      <c r="B156" s="96" t="s">
        <v>247</v>
      </c>
      <c r="C156" s="78" t="s">
        <v>177</v>
      </c>
      <c r="D156" s="78" t="s">
        <v>187</v>
      </c>
      <c r="E156" s="78" t="s">
        <v>321</v>
      </c>
      <c r="F156" s="78" t="s">
        <v>175</v>
      </c>
      <c r="G156" s="91">
        <v>2562913.06</v>
      </c>
      <c r="H156" s="91">
        <v>5330444.77</v>
      </c>
      <c r="I156" s="91">
        <f>H156</f>
        <v>5330444.77</v>
      </c>
      <c r="J156" s="91">
        <v>4547654.27</v>
      </c>
      <c r="K156" s="93">
        <f t="shared" si="18"/>
        <v>782790.5</v>
      </c>
      <c r="L156" s="79">
        <f t="shared" si="19"/>
        <v>0.85314724497183</v>
      </c>
    </row>
    <row r="157" spans="1:12" ht="78.75">
      <c r="A157" s="77" t="s">
        <v>313</v>
      </c>
      <c r="B157" s="96" t="s">
        <v>247</v>
      </c>
      <c r="C157" s="78" t="s">
        <v>177</v>
      </c>
      <c r="D157" s="78" t="s">
        <v>187</v>
      </c>
      <c r="E157" s="78" t="s">
        <v>322</v>
      </c>
      <c r="F157" s="78"/>
      <c r="G157" s="91">
        <f>G158</f>
        <v>230000</v>
      </c>
      <c r="H157" s="91">
        <f aca="true" t="shared" si="36" ref="H157:J159">H158</f>
        <v>0</v>
      </c>
      <c r="I157" s="91">
        <f t="shared" si="36"/>
        <v>0</v>
      </c>
      <c r="J157" s="91">
        <f t="shared" si="36"/>
        <v>0</v>
      </c>
      <c r="K157" s="93">
        <f aca="true" t="shared" si="37" ref="K157:K236">I157-J157</f>
        <v>0</v>
      </c>
      <c r="L157" s="79" t="e">
        <f aca="true" t="shared" si="38" ref="L157:L231">J157/I157</f>
        <v>#DIV/0!</v>
      </c>
    </row>
    <row r="158" spans="1:12" ht="31.5">
      <c r="A158" s="77" t="s">
        <v>68</v>
      </c>
      <c r="B158" s="96" t="s">
        <v>247</v>
      </c>
      <c r="C158" s="78" t="s">
        <v>177</v>
      </c>
      <c r="D158" s="78" t="s">
        <v>187</v>
      </c>
      <c r="E158" s="78" t="s">
        <v>322</v>
      </c>
      <c r="F158" s="78" t="s">
        <v>173</v>
      </c>
      <c r="G158" s="91">
        <f>G159</f>
        <v>230000</v>
      </c>
      <c r="H158" s="91">
        <f t="shared" si="36"/>
        <v>0</v>
      </c>
      <c r="I158" s="91">
        <f t="shared" si="36"/>
        <v>0</v>
      </c>
      <c r="J158" s="91">
        <f t="shared" si="36"/>
        <v>0</v>
      </c>
      <c r="K158" s="93">
        <f t="shared" si="37"/>
        <v>0</v>
      </c>
      <c r="L158" s="79" t="e">
        <f t="shared" si="38"/>
        <v>#DIV/0!</v>
      </c>
    </row>
    <row r="159" spans="1:12" ht="31.5">
      <c r="A159" s="77" t="s">
        <v>69</v>
      </c>
      <c r="B159" s="96" t="s">
        <v>247</v>
      </c>
      <c r="C159" s="78" t="s">
        <v>177</v>
      </c>
      <c r="D159" s="78" t="s">
        <v>187</v>
      </c>
      <c r="E159" s="78" t="s">
        <v>322</v>
      </c>
      <c r="F159" s="78" t="s">
        <v>174</v>
      </c>
      <c r="G159" s="91">
        <f>G160</f>
        <v>230000</v>
      </c>
      <c r="H159" s="91">
        <f t="shared" si="36"/>
        <v>0</v>
      </c>
      <c r="I159" s="91">
        <f t="shared" si="36"/>
        <v>0</v>
      </c>
      <c r="J159" s="91">
        <f t="shared" si="36"/>
        <v>0</v>
      </c>
      <c r="K159" s="93">
        <f t="shared" si="37"/>
        <v>0</v>
      </c>
      <c r="L159" s="79" t="e">
        <f t="shared" si="38"/>
        <v>#DIV/0!</v>
      </c>
    </row>
    <row r="160" spans="1:12" ht="31.5">
      <c r="A160" s="77" t="s">
        <v>45</v>
      </c>
      <c r="B160" s="96" t="s">
        <v>247</v>
      </c>
      <c r="C160" s="78" t="s">
        <v>177</v>
      </c>
      <c r="D160" s="78" t="s">
        <v>187</v>
      </c>
      <c r="E160" s="78" t="s">
        <v>322</v>
      </c>
      <c r="F160" s="78" t="s">
        <v>175</v>
      </c>
      <c r="G160" s="91">
        <v>230000</v>
      </c>
      <c r="H160" s="91">
        <v>0</v>
      </c>
      <c r="I160" s="91">
        <v>0</v>
      </c>
      <c r="J160" s="91">
        <v>0</v>
      </c>
      <c r="K160" s="93">
        <f t="shared" si="37"/>
        <v>0</v>
      </c>
      <c r="L160" s="79" t="e">
        <f t="shared" si="38"/>
        <v>#DIV/0!</v>
      </c>
    </row>
    <row r="161" spans="1:12" ht="63">
      <c r="A161" s="77" t="s">
        <v>314</v>
      </c>
      <c r="B161" s="96" t="s">
        <v>247</v>
      </c>
      <c r="C161" s="78" t="s">
        <v>177</v>
      </c>
      <c r="D161" s="78" t="s">
        <v>187</v>
      </c>
      <c r="E161" s="78" t="s">
        <v>323</v>
      </c>
      <c r="F161" s="78"/>
      <c r="G161" s="91">
        <f>G162</f>
        <v>2000000</v>
      </c>
      <c r="H161" s="91">
        <f>H162</f>
        <v>340659.77</v>
      </c>
      <c r="I161" s="91">
        <f>I162</f>
        <v>340659.77</v>
      </c>
      <c r="J161" s="91">
        <f>J162</f>
        <v>340659.77</v>
      </c>
      <c r="K161" s="93">
        <f t="shared" si="37"/>
        <v>0</v>
      </c>
      <c r="L161" s="79">
        <f t="shared" si="38"/>
        <v>1</v>
      </c>
    </row>
    <row r="162" spans="1:12" ht="31.5">
      <c r="A162" s="77" t="s">
        <v>68</v>
      </c>
      <c r="B162" s="96" t="s">
        <v>247</v>
      </c>
      <c r="C162" s="78" t="s">
        <v>177</v>
      </c>
      <c r="D162" s="78" t="s">
        <v>187</v>
      </c>
      <c r="E162" s="78" t="s">
        <v>323</v>
      </c>
      <c r="F162" s="78" t="s">
        <v>173</v>
      </c>
      <c r="G162" s="91">
        <f>G163</f>
        <v>2000000</v>
      </c>
      <c r="H162" s="91">
        <f aca="true" t="shared" si="39" ref="H162:J163">H163</f>
        <v>340659.77</v>
      </c>
      <c r="I162" s="91">
        <f t="shared" si="39"/>
        <v>340659.77</v>
      </c>
      <c r="J162" s="91">
        <f t="shared" si="39"/>
        <v>340659.77</v>
      </c>
      <c r="K162" s="93">
        <f t="shared" si="37"/>
        <v>0</v>
      </c>
      <c r="L162" s="79">
        <f t="shared" si="38"/>
        <v>1</v>
      </c>
    </row>
    <row r="163" spans="1:12" ht="31.5">
      <c r="A163" s="77" t="s">
        <v>69</v>
      </c>
      <c r="B163" s="96" t="s">
        <v>247</v>
      </c>
      <c r="C163" s="78" t="s">
        <v>177</v>
      </c>
      <c r="D163" s="78" t="s">
        <v>187</v>
      </c>
      <c r="E163" s="78" t="s">
        <v>323</v>
      </c>
      <c r="F163" s="78" t="s">
        <v>174</v>
      </c>
      <c r="G163" s="91">
        <f>G164</f>
        <v>2000000</v>
      </c>
      <c r="H163" s="91">
        <f t="shared" si="39"/>
        <v>340659.77</v>
      </c>
      <c r="I163" s="91">
        <f t="shared" si="39"/>
        <v>340659.77</v>
      </c>
      <c r="J163" s="91">
        <f t="shared" si="39"/>
        <v>340659.77</v>
      </c>
      <c r="K163" s="93">
        <f t="shared" si="37"/>
        <v>0</v>
      </c>
      <c r="L163" s="79">
        <f t="shared" si="38"/>
        <v>1</v>
      </c>
    </row>
    <row r="164" spans="1:12" ht="31.5">
      <c r="A164" s="77" t="s">
        <v>45</v>
      </c>
      <c r="B164" s="96" t="s">
        <v>247</v>
      </c>
      <c r="C164" s="78" t="s">
        <v>177</v>
      </c>
      <c r="D164" s="78" t="s">
        <v>187</v>
      </c>
      <c r="E164" s="78" t="s">
        <v>323</v>
      </c>
      <c r="F164" s="78" t="s">
        <v>175</v>
      </c>
      <c r="G164" s="91">
        <v>2000000</v>
      </c>
      <c r="H164" s="91">
        <v>340659.77</v>
      </c>
      <c r="I164" s="91">
        <f>H164</f>
        <v>340659.77</v>
      </c>
      <c r="J164" s="91">
        <v>340659.77</v>
      </c>
      <c r="K164" s="93">
        <f t="shared" si="37"/>
        <v>0</v>
      </c>
      <c r="L164" s="79">
        <f t="shared" si="38"/>
        <v>1</v>
      </c>
    </row>
    <row r="165" spans="1:12" ht="63">
      <c r="A165" s="77" t="s">
        <v>437</v>
      </c>
      <c r="B165" s="96" t="s">
        <v>247</v>
      </c>
      <c r="C165" s="78" t="s">
        <v>177</v>
      </c>
      <c r="D165" s="78" t="s">
        <v>187</v>
      </c>
      <c r="E165" s="78" t="s">
        <v>435</v>
      </c>
      <c r="F165" s="78"/>
      <c r="G165" s="91">
        <f>G166</f>
        <v>800000</v>
      </c>
      <c r="H165" s="91">
        <f aca="true" t="shared" si="40" ref="H165:J167">H166</f>
        <v>495415.38</v>
      </c>
      <c r="I165" s="91">
        <f t="shared" si="40"/>
        <v>495415.38</v>
      </c>
      <c r="J165" s="91">
        <f t="shared" si="40"/>
        <v>495385.38</v>
      </c>
      <c r="K165" s="93">
        <f t="shared" si="37"/>
        <v>30</v>
      </c>
      <c r="L165" s="79">
        <f t="shared" si="38"/>
        <v>0.99993944475442</v>
      </c>
    </row>
    <row r="166" spans="1:12" ht="31.5">
      <c r="A166" s="77" t="s">
        <v>68</v>
      </c>
      <c r="B166" s="96" t="s">
        <v>247</v>
      </c>
      <c r="C166" s="78" t="s">
        <v>177</v>
      </c>
      <c r="D166" s="78" t="s">
        <v>187</v>
      </c>
      <c r="E166" s="78" t="s">
        <v>435</v>
      </c>
      <c r="F166" s="78" t="s">
        <v>173</v>
      </c>
      <c r="G166" s="91">
        <f>G167</f>
        <v>800000</v>
      </c>
      <c r="H166" s="91">
        <f t="shared" si="40"/>
        <v>495415.38</v>
      </c>
      <c r="I166" s="91">
        <f t="shared" si="40"/>
        <v>495415.38</v>
      </c>
      <c r="J166" s="91">
        <f t="shared" si="40"/>
        <v>495385.38</v>
      </c>
      <c r="K166" s="93">
        <f t="shared" si="37"/>
        <v>30</v>
      </c>
      <c r="L166" s="79">
        <f t="shared" si="38"/>
        <v>0.99993944475442</v>
      </c>
    </row>
    <row r="167" spans="1:12" ht="31.5">
      <c r="A167" s="77" t="s">
        <v>69</v>
      </c>
      <c r="B167" s="96" t="s">
        <v>247</v>
      </c>
      <c r="C167" s="78" t="s">
        <v>177</v>
      </c>
      <c r="D167" s="78" t="s">
        <v>187</v>
      </c>
      <c r="E167" s="78" t="s">
        <v>435</v>
      </c>
      <c r="F167" s="78" t="s">
        <v>174</v>
      </c>
      <c r="G167" s="91">
        <f>G168</f>
        <v>800000</v>
      </c>
      <c r="H167" s="91">
        <f t="shared" si="40"/>
        <v>495415.38</v>
      </c>
      <c r="I167" s="91">
        <f t="shared" si="40"/>
        <v>495415.38</v>
      </c>
      <c r="J167" s="91">
        <f t="shared" si="40"/>
        <v>495385.38</v>
      </c>
      <c r="K167" s="93">
        <f t="shared" si="37"/>
        <v>30</v>
      </c>
      <c r="L167" s="79">
        <f t="shared" si="38"/>
        <v>0.99993944475442</v>
      </c>
    </row>
    <row r="168" spans="1:12" ht="31.5">
      <c r="A168" s="77" t="s">
        <v>45</v>
      </c>
      <c r="B168" s="96" t="s">
        <v>247</v>
      </c>
      <c r="C168" s="78" t="s">
        <v>177</v>
      </c>
      <c r="D168" s="78" t="s">
        <v>187</v>
      </c>
      <c r="E168" s="78" t="s">
        <v>435</v>
      </c>
      <c r="F168" s="78" t="s">
        <v>175</v>
      </c>
      <c r="G168" s="91">
        <v>800000</v>
      </c>
      <c r="H168" s="91">
        <v>495415.38</v>
      </c>
      <c r="I168" s="91">
        <f>H168</f>
        <v>495415.38</v>
      </c>
      <c r="J168" s="91">
        <v>495385.38</v>
      </c>
      <c r="K168" s="93">
        <f t="shared" si="37"/>
        <v>30</v>
      </c>
      <c r="L168" s="79">
        <f t="shared" si="38"/>
        <v>0.99993944475442</v>
      </c>
    </row>
    <row r="169" spans="1:12" ht="63">
      <c r="A169" s="77" t="s">
        <v>438</v>
      </c>
      <c r="B169" s="96" t="s">
        <v>247</v>
      </c>
      <c r="C169" s="78" t="s">
        <v>177</v>
      </c>
      <c r="D169" s="78" t="s">
        <v>187</v>
      </c>
      <c r="E169" s="78" t="s">
        <v>436</v>
      </c>
      <c r="F169" s="78"/>
      <c r="G169" s="91">
        <f>G170</f>
        <v>0</v>
      </c>
      <c r="H169" s="91">
        <f aca="true" t="shared" si="41" ref="H169:J171">H170</f>
        <v>79330.4</v>
      </c>
      <c r="I169" s="91">
        <f t="shared" si="41"/>
        <v>79330.4</v>
      </c>
      <c r="J169" s="91">
        <f t="shared" si="41"/>
        <v>79330.4</v>
      </c>
      <c r="K169" s="93">
        <f t="shared" si="37"/>
        <v>0</v>
      </c>
      <c r="L169" s="79">
        <f t="shared" si="38"/>
        <v>1</v>
      </c>
    </row>
    <row r="170" spans="1:12" ht="31.5">
      <c r="A170" s="77" t="s">
        <v>68</v>
      </c>
      <c r="B170" s="96" t="s">
        <v>247</v>
      </c>
      <c r="C170" s="78" t="s">
        <v>177</v>
      </c>
      <c r="D170" s="78" t="s">
        <v>187</v>
      </c>
      <c r="E170" s="78" t="s">
        <v>436</v>
      </c>
      <c r="F170" s="78" t="s">
        <v>173</v>
      </c>
      <c r="G170" s="91">
        <f>G171</f>
        <v>0</v>
      </c>
      <c r="H170" s="91">
        <f t="shared" si="41"/>
        <v>79330.4</v>
      </c>
      <c r="I170" s="91">
        <f t="shared" si="41"/>
        <v>79330.4</v>
      </c>
      <c r="J170" s="91">
        <f t="shared" si="41"/>
        <v>79330.4</v>
      </c>
      <c r="K170" s="93">
        <f t="shared" si="37"/>
        <v>0</v>
      </c>
      <c r="L170" s="79">
        <f t="shared" si="38"/>
        <v>1</v>
      </c>
    </row>
    <row r="171" spans="1:12" ht="31.5">
      <c r="A171" s="77" t="s">
        <v>69</v>
      </c>
      <c r="B171" s="96" t="s">
        <v>247</v>
      </c>
      <c r="C171" s="78" t="s">
        <v>177</v>
      </c>
      <c r="D171" s="78" t="s">
        <v>187</v>
      </c>
      <c r="E171" s="78" t="s">
        <v>436</v>
      </c>
      <c r="F171" s="78" t="s">
        <v>174</v>
      </c>
      <c r="G171" s="91">
        <f>G172</f>
        <v>0</v>
      </c>
      <c r="H171" s="91">
        <f t="shared" si="41"/>
        <v>79330.4</v>
      </c>
      <c r="I171" s="91">
        <f t="shared" si="41"/>
        <v>79330.4</v>
      </c>
      <c r="J171" s="91">
        <f t="shared" si="41"/>
        <v>79330.4</v>
      </c>
      <c r="K171" s="93">
        <f t="shared" si="37"/>
        <v>0</v>
      </c>
      <c r="L171" s="79">
        <f t="shared" si="38"/>
        <v>1</v>
      </c>
    </row>
    <row r="172" spans="1:12" ht="31.5">
      <c r="A172" s="77" t="s">
        <v>45</v>
      </c>
      <c r="B172" s="96" t="s">
        <v>247</v>
      </c>
      <c r="C172" s="78" t="s">
        <v>177</v>
      </c>
      <c r="D172" s="78" t="s">
        <v>187</v>
      </c>
      <c r="E172" s="78" t="s">
        <v>436</v>
      </c>
      <c r="F172" s="78" t="s">
        <v>175</v>
      </c>
      <c r="G172" s="91">
        <v>0</v>
      </c>
      <c r="H172" s="91">
        <v>79330.4</v>
      </c>
      <c r="I172" s="91">
        <f>H172</f>
        <v>79330.4</v>
      </c>
      <c r="J172" s="91">
        <v>79330.4</v>
      </c>
      <c r="K172" s="93">
        <f t="shared" si="37"/>
        <v>0</v>
      </c>
      <c r="L172" s="79">
        <f t="shared" si="38"/>
        <v>1</v>
      </c>
    </row>
    <row r="173" spans="1:12" ht="78.75">
      <c r="A173" s="77" t="s">
        <v>315</v>
      </c>
      <c r="B173" s="96" t="s">
        <v>247</v>
      </c>
      <c r="C173" s="78" t="s">
        <v>177</v>
      </c>
      <c r="D173" s="78" t="s">
        <v>187</v>
      </c>
      <c r="E173" s="78" t="s">
        <v>324</v>
      </c>
      <c r="F173" s="78"/>
      <c r="G173" s="91">
        <f>G174</f>
        <v>0</v>
      </c>
      <c r="H173" s="91">
        <f aca="true" t="shared" si="42" ref="H173:J175">H174</f>
        <v>80444</v>
      </c>
      <c r="I173" s="91">
        <f t="shared" si="42"/>
        <v>80444</v>
      </c>
      <c r="J173" s="91">
        <f t="shared" si="42"/>
        <v>80444</v>
      </c>
      <c r="K173" s="93">
        <f t="shared" si="37"/>
        <v>0</v>
      </c>
      <c r="L173" s="79">
        <f t="shared" si="38"/>
        <v>1</v>
      </c>
    </row>
    <row r="174" spans="1:12" ht="31.5">
      <c r="A174" s="77" t="s">
        <v>68</v>
      </c>
      <c r="B174" s="96" t="s">
        <v>247</v>
      </c>
      <c r="C174" s="78" t="s">
        <v>177</v>
      </c>
      <c r="D174" s="78" t="s">
        <v>187</v>
      </c>
      <c r="E174" s="78" t="s">
        <v>324</v>
      </c>
      <c r="F174" s="78" t="s">
        <v>173</v>
      </c>
      <c r="G174" s="91">
        <f>G175</f>
        <v>0</v>
      </c>
      <c r="H174" s="91">
        <f t="shared" si="42"/>
        <v>80444</v>
      </c>
      <c r="I174" s="91">
        <f t="shared" si="42"/>
        <v>80444</v>
      </c>
      <c r="J174" s="91">
        <f t="shared" si="42"/>
        <v>80444</v>
      </c>
      <c r="K174" s="93">
        <f t="shared" si="37"/>
        <v>0</v>
      </c>
      <c r="L174" s="79">
        <f t="shared" si="38"/>
        <v>1</v>
      </c>
    </row>
    <row r="175" spans="1:12" ht="31.5">
      <c r="A175" s="77" t="s">
        <v>69</v>
      </c>
      <c r="B175" s="96" t="s">
        <v>247</v>
      </c>
      <c r="C175" s="78" t="s">
        <v>177</v>
      </c>
      <c r="D175" s="78" t="s">
        <v>187</v>
      </c>
      <c r="E175" s="78" t="s">
        <v>324</v>
      </c>
      <c r="F175" s="78" t="s">
        <v>174</v>
      </c>
      <c r="G175" s="91">
        <f>G176</f>
        <v>0</v>
      </c>
      <c r="H175" s="91">
        <f t="shared" si="42"/>
        <v>80444</v>
      </c>
      <c r="I175" s="91">
        <f t="shared" si="42"/>
        <v>80444</v>
      </c>
      <c r="J175" s="91">
        <f t="shared" si="42"/>
        <v>80444</v>
      </c>
      <c r="K175" s="93">
        <f t="shared" si="37"/>
        <v>0</v>
      </c>
      <c r="L175" s="79">
        <f t="shared" si="38"/>
        <v>1</v>
      </c>
    </row>
    <row r="176" spans="1:12" ht="31.5">
      <c r="A176" s="77" t="s">
        <v>45</v>
      </c>
      <c r="B176" s="96" t="s">
        <v>247</v>
      </c>
      <c r="C176" s="78" t="s">
        <v>177</v>
      </c>
      <c r="D176" s="78" t="s">
        <v>187</v>
      </c>
      <c r="E176" s="78" t="s">
        <v>324</v>
      </c>
      <c r="F176" s="78" t="s">
        <v>175</v>
      </c>
      <c r="G176" s="91">
        <v>0</v>
      </c>
      <c r="H176" s="91">
        <v>80444</v>
      </c>
      <c r="I176" s="91">
        <v>80444</v>
      </c>
      <c r="J176" s="91">
        <v>80444</v>
      </c>
      <c r="K176" s="93">
        <f t="shared" si="37"/>
        <v>0</v>
      </c>
      <c r="L176" s="79">
        <f t="shared" si="38"/>
        <v>1</v>
      </c>
    </row>
    <row r="177" spans="1:12" ht="78.75">
      <c r="A177" s="77" t="s">
        <v>434</v>
      </c>
      <c r="B177" s="96" t="s">
        <v>247</v>
      </c>
      <c r="C177" s="78" t="s">
        <v>177</v>
      </c>
      <c r="D177" s="78" t="s">
        <v>187</v>
      </c>
      <c r="E177" s="78" t="s">
        <v>433</v>
      </c>
      <c r="F177" s="78"/>
      <c r="G177" s="91">
        <f>G178</f>
        <v>423708</v>
      </c>
      <c r="H177" s="91">
        <f aca="true" t="shared" si="43" ref="H177:J179">H178</f>
        <v>737100</v>
      </c>
      <c r="I177" s="91">
        <f t="shared" si="43"/>
        <v>737100</v>
      </c>
      <c r="J177" s="91">
        <f t="shared" si="43"/>
        <v>737100</v>
      </c>
      <c r="K177" s="93">
        <f t="shared" si="37"/>
        <v>0</v>
      </c>
      <c r="L177" s="79">
        <f t="shared" si="38"/>
        <v>1</v>
      </c>
    </row>
    <row r="178" spans="1:12" ht="31.5">
      <c r="A178" s="77" t="s">
        <v>68</v>
      </c>
      <c r="B178" s="96" t="s">
        <v>247</v>
      </c>
      <c r="C178" s="78" t="s">
        <v>177</v>
      </c>
      <c r="D178" s="78" t="s">
        <v>187</v>
      </c>
      <c r="E178" s="78" t="s">
        <v>433</v>
      </c>
      <c r="F178" s="78" t="s">
        <v>173</v>
      </c>
      <c r="G178" s="91">
        <f>G179</f>
        <v>423708</v>
      </c>
      <c r="H178" s="91">
        <f t="shared" si="43"/>
        <v>737100</v>
      </c>
      <c r="I178" s="91">
        <f t="shared" si="43"/>
        <v>737100</v>
      </c>
      <c r="J178" s="91">
        <f t="shared" si="43"/>
        <v>737100</v>
      </c>
      <c r="K178" s="93">
        <f t="shared" si="37"/>
        <v>0</v>
      </c>
      <c r="L178" s="79">
        <f t="shared" si="38"/>
        <v>1</v>
      </c>
    </row>
    <row r="179" spans="1:12" ht="31.5">
      <c r="A179" s="77" t="s">
        <v>69</v>
      </c>
      <c r="B179" s="96" t="s">
        <v>247</v>
      </c>
      <c r="C179" s="78" t="s">
        <v>177</v>
      </c>
      <c r="D179" s="78" t="s">
        <v>187</v>
      </c>
      <c r="E179" s="78" t="s">
        <v>433</v>
      </c>
      <c r="F179" s="78" t="s">
        <v>174</v>
      </c>
      <c r="G179" s="91">
        <f>G180</f>
        <v>423708</v>
      </c>
      <c r="H179" s="91">
        <f t="shared" si="43"/>
        <v>737100</v>
      </c>
      <c r="I179" s="91">
        <f t="shared" si="43"/>
        <v>737100</v>
      </c>
      <c r="J179" s="91">
        <f t="shared" si="43"/>
        <v>737100</v>
      </c>
      <c r="K179" s="93">
        <f t="shared" si="37"/>
        <v>0</v>
      </c>
      <c r="L179" s="79">
        <f t="shared" si="38"/>
        <v>1</v>
      </c>
    </row>
    <row r="180" spans="1:12" ht="31.5">
      <c r="A180" s="77" t="s">
        <v>45</v>
      </c>
      <c r="B180" s="96" t="s">
        <v>247</v>
      </c>
      <c r="C180" s="78" t="s">
        <v>177</v>
      </c>
      <c r="D180" s="78" t="s">
        <v>187</v>
      </c>
      <c r="E180" s="78" t="s">
        <v>433</v>
      </c>
      <c r="F180" s="78" t="s">
        <v>175</v>
      </c>
      <c r="G180" s="91">
        <v>423708</v>
      </c>
      <c r="H180" s="91">
        <v>737100</v>
      </c>
      <c r="I180" s="91">
        <v>737100</v>
      </c>
      <c r="J180" s="91">
        <v>737100</v>
      </c>
      <c r="K180" s="93">
        <f t="shared" si="37"/>
        <v>0</v>
      </c>
      <c r="L180" s="79">
        <f t="shared" si="38"/>
        <v>1</v>
      </c>
    </row>
    <row r="181" spans="1:12" ht="63">
      <c r="A181" s="77" t="s">
        <v>326</v>
      </c>
      <c r="B181" s="96" t="s">
        <v>247</v>
      </c>
      <c r="C181" s="78" t="s">
        <v>177</v>
      </c>
      <c r="D181" s="78" t="s">
        <v>187</v>
      </c>
      <c r="E181" s="78" t="s">
        <v>325</v>
      </c>
      <c r="F181" s="78"/>
      <c r="G181" s="91">
        <f>G182</f>
        <v>15660</v>
      </c>
      <c r="H181" s="91">
        <f aca="true" t="shared" si="44" ref="H181:J183">H182</f>
        <v>6116.86</v>
      </c>
      <c r="I181" s="91">
        <f t="shared" si="44"/>
        <v>6116.86</v>
      </c>
      <c r="J181" s="91">
        <f t="shared" si="44"/>
        <v>5516.86</v>
      </c>
      <c r="K181" s="93">
        <f t="shared" si="37"/>
        <v>600</v>
      </c>
      <c r="L181" s="79">
        <f t="shared" si="38"/>
        <v>0.9019104573261445</v>
      </c>
    </row>
    <row r="182" spans="1:12" ht="31.5">
      <c r="A182" s="77" t="s">
        <v>68</v>
      </c>
      <c r="B182" s="96" t="s">
        <v>247</v>
      </c>
      <c r="C182" s="78" t="s">
        <v>177</v>
      </c>
      <c r="D182" s="78" t="s">
        <v>187</v>
      </c>
      <c r="E182" s="78" t="s">
        <v>325</v>
      </c>
      <c r="F182" s="78" t="s">
        <v>173</v>
      </c>
      <c r="G182" s="91">
        <f>G183</f>
        <v>15660</v>
      </c>
      <c r="H182" s="91">
        <f t="shared" si="44"/>
        <v>6116.86</v>
      </c>
      <c r="I182" s="91">
        <f t="shared" si="44"/>
        <v>6116.86</v>
      </c>
      <c r="J182" s="91">
        <f t="shared" si="44"/>
        <v>5516.86</v>
      </c>
      <c r="K182" s="93">
        <f t="shared" si="37"/>
        <v>600</v>
      </c>
      <c r="L182" s="79">
        <f t="shared" si="38"/>
        <v>0.9019104573261445</v>
      </c>
    </row>
    <row r="183" spans="1:12" ht="31.5">
      <c r="A183" s="77" t="s">
        <v>69</v>
      </c>
      <c r="B183" s="96" t="s">
        <v>247</v>
      </c>
      <c r="C183" s="78" t="s">
        <v>177</v>
      </c>
      <c r="D183" s="78" t="s">
        <v>187</v>
      </c>
      <c r="E183" s="78" t="s">
        <v>325</v>
      </c>
      <c r="F183" s="78" t="s">
        <v>174</v>
      </c>
      <c r="G183" s="91">
        <f>G184</f>
        <v>15660</v>
      </c>
      <c r="H183" s="91">
        <f t="shared" si="44"/>
        <v>6116.86</v>
      </c>
      <c r="I183" s="91">
        <f t="shared" si="44"/>
        <v>6116.86</v>
      </c>
      <c r="J183" s="91">
        <f t="shared" si="44"/>
        <v>5516.86</v>
      </c>
      <c r="K183" s="93">
        <f t="shared" si="37"/>
        <v>600</v>
      </c>
      <c r="L183" s="79">
        <f t="shared" si="38"/>
        <v>0.9019104573261445</v>
      </c>
    </row>
    <row r="184" spans="1:12" ht="15.75">
      <c r="A184" s="77" t="s">
        <v>260</v>
      </c>
      <c r="B184" s="96" t="s">
        <v>247</v>
      </c>
      <c r="C184" s="78" t="s">
        <v>177</v>
      </c>
      <c r="D184" s="78" t="s">
        <v>187</v>
      </c>
      <c r="E184" s="78" t="s">
        <v>325</v>
      </c>
      <c r="F184" s="78" t="s">
        <v>259</v>
      </c>
      <c r="G184" s="91">
        <v>15660</v>
      </c>
      <c r="H184" s="91">
        <v>6116.86</v>
      </c>
      <c r="I184" s="91">
        <v>6116.86</v>
      </c>
      <c r="J184" s="91">
        <v>5516.86</v>
      </c>
      <c r="K184" s="93">
        <f t="shared" si="37"/>
        <v>600</v>
      </c>
      <c r="L184" s="79">
        <f t="shared" si="38"/>
        <v>0.9019104573261445</v>
      </c>
    </row>
    <row r="185" spans="1:12" ht="63">
      <c r="A185" s="81" t="s">
        <v>432</v>
      </c>
      <c r="B185" s="96" t="s">
        <v>247</v>
      </c>
      <c r="C185" s="78" t="s">
        <v>177</v>
      </c>
      <c r="D185" s="78" t="s">
        <v>187</v>
      </c>
      <c r="E185" s="78" t="s">
        <v>431</v>
      </c>
      <c r="F185" s="78"/>
      <c r="G185" s="91">
        <f>G186</f>
        <v>4303261.94</v>
      </c>
      <c r="H185" s="91">
        <f aca="true" t="shared" si="45" ref="H185:J187">H186</f>
        <v>4124129.23</v>
      </c>
      <c r="I185" s="91">
        <f t="shared" si="45"/>
        <v>4124129.23</v>
      </c>
      <c r="J185" s="91">
        <f t="shared" si="45"/>
        <v>3496040.85</v>
      </c>
      <c r="K185" s="93">
        <f t="shared" si="37"/>
        <v>628088.3799999999</v>
      </c>
      <c r="L185" s="79">
        <f t="shared" si="38"/>
        <v>0.8477040012638014</v>
      </c>
    </row>
    <row r="186" spans="1:12" ht="31.5">
      <c r="A186" s="77" t="s">
        <v>68</v>
      </c>
      <c r="B186" s="96" t="s">
        <v>247</v>
      </c>
      <c r="C186" s="78" t="s">
        <v>177</v>
      </c>
      <c r="D186" s="78" t="s">
        <v>187</v>
      </c>
      <c r="E186" s="78" t="s">
        <v>431</v>
      </c>
      <c r="F186" s="78" t="s">
        <v>173</v>
      </c>
      <c r="G186" s="91">
        <f>G187</f>
        <v>4303261.94</v>
      </c>
      <c r="H186" s="91">
        <f t="shared" si="45"/>
        <v>4124129.23</v>
      </c>
      <c r="I186" s="91">
        <f t="shared" si="45"/>
        <v>4124129.23</v>
      </c>
      <c r="J186" s="91">
        <f t="shared" si="45"/>
        <v>3496040.85</v>
      </c>
      <c r="K186" s="93">
        <f t="shared" si="37"/>
        <v>628088.3799999999</v>
      </c>
      <c r="L186" s="79">
        <f t="shared" si="38"/>
        <v>0.8477040012638014</v>
      </c>
    </row>
    <row r="187" spans="1:12" ht="31.5">
      <c r="A187" s="77" t="s">
        <v>69</v>
      </c>
      <c r="B187" s="96" t="s">
        <v>247</v>
      </c>
      <c r="C187" s="78" t="s">
        <v>177</v>
      </c>
      <c r="D187" s="78" t="s">
        <v>187</v>
      </c>
      <c r="E187" s="78" t="s">
        <v>431</v>
      </c>
      <c r="F187" s="78" t="s">
        <v>174</v>
      </c>
      <c r="G187" s="91">
        <f>G188</f>
        <v>4303261.94</v>
      </c>
      <c r="H187" s="91">
        <f t="shared" si="45"/>
        <v>4124129.23</v>
      </c>
      <c r="I187" s="91">
        <f t="shared" si="45"/>
        <v>4124129.23</v>
      </c>
      <c r="J187" s="91">
        <f t="shared" si="45"/>
        <v>3496040.85</v>
      </c>
      <c r="K187" s="93">
        <f t="shared" si="37"/>
        <v>628088.3799999999</v>
      </c>
      <c r="L187" s="79">
        <f t="shared" si="38"/>
        <v>0.8477040012638014</v>
      </c>
    </row>
    <row r="188" spans="1:12" ht="15.75">
      <c r="A188" s="77" t="s">
        <v>260</v>
      </c>
      <c r="B188" s="96" t="s">
        <v>247</v>
      </c>
      <c r="C188" s="78" t="s">
        <v>177</v>
      </c>
      <c r="D188" s="78" t="s">
        <v>187</v>
      </c>
      <c r="E188" s="78" t="s">
        <v>431</v>
      </c>
      <c r="F188" s="78" t="s">
        <v>259</v>
      </c>
      <c r="G188" s="91">
        <v>4303261.94</v>
      </c>
      <c r="H188" s="91">
        <v>4124129.23</v>
      </c>
      <c r="I188" s="91">
        <f>H188</f>
        <v>4124129.23</v>
      </c>
      <c r="J188" s="91">
        <v>3496040.85</v>
      </c>
      <c r="K188" s="93">
        <f t="shared" si="37"/>
        <v>628088.3799999999</v>
      </c>
      <c r="L188" s="79">
        <f t="shared" si="38"/>
        <v>0.8477040012638014</v>
      </c>
    </row>
    <row r="189" spans="1:12" ht="78.75">
      <c r="A189" s="77" t="s">
        <v>439</v>
      </c>
      <c r="B189" s="96" t="s">
        <v>247</v>
      </c>
      <c r="C189" s="78" t="s">
        <v>177</v>
      </c>
      <c r="D189" s="78" t="s">
        <v>187</v>
      </c>
      <c r="E189" s="78" t="s">
        <v>327</v>
      </c>
      <c r="F189" s="78"/>
      <c r="G189" s="91">
        <f>G190</f>
        <v>0</v>
      </c>
      <c r="H189" s="91">
        <f aca="true" t="shared" si="46" ref="H189:J191">H190</f>
        <v>11155045.31</v>
      </c>
      <c r="I189" s="91">
        <f t="shared" si="46"/>
        <v>11155045.31</v>
      </c>
      <c r="J189" s="91">
        <f t="shared" si="46"/>
        <v>11155045.31</v>
      </c>
      <c r="K189" s="93">
        <f t="shared" si="37"/>
        <v>0</v>
      </c>
      <c r="L189" s="79">
        <f t="shared" si="38"/>
        <v>1</v>
      </c>
    </row>
    <row r="190" spans="1:12" ht="31.5">
      <c r="A190" s="77" t="s">
        <v>68</v>
      </c>
      <c r="B190" s="96" t="s">
        <v>247</v>
      </c>
      <c r="C190" s="78" t="s">
        <v>177</v>
      </c>
      <c r="D190" s="78" t="s">
        <v>187</v>
      </c>
      <c r="E190" s="78" t="s">
        <v>327</v>
      </c>
      <c r="F190" s="78" t="s">
        <v>173</v>
      </c>
      <c r="G190" s="91">
        <f>G191</f>
        <v>0</v>
      </c>
      <c r="H190" s="91">
        <f t="shared" si="46"/>
        <v>11155045.31</v>
      </c>
      <c r="I190" s="91">
        <f t="shared" si="46"/>
        <v>11155045.31</v>
      </c>
      <c r="J190" s="91">
        <f t="shared" si="46"/>
        <v>11155045.31</v>
      </c>
      <c r="K190" s="93">
        <f t="shared" si="37"/>
        <v>0</v>
      </c>
      <c r="L190" s="79">
        <f t="shared" si="38"/>
        <v>1</v>
      </c>
    </row>
    <row r="191" spans="1:12" ht="31.5">
      <c r="A191" s="77" t="s">
        <v>69</v>
      </c>
      <c r="B191" s="96" t="s">
        <v>247</v>
      </c>
      <c r="C191" s="78" t="s">
        <v>177</v>
      </c>
      <c r="D191" s="78" t="s">
        <v>187</v>
      </c>
      <c r="E191" s="78" t="s">
        <v>327</v>
      </c>
      <c r="F191" s="78" t="s">
        <v>174</v>
      </c>
      <c r="G191" s="91">
        <f>G192</f>
        <v>0</v>
      </c>
      <c r="H191" s="91">
        <f t="shared" si="46"/>
        <v>11155045.31</v>
      </c>
      <c r="I191" s="91">
        <f t="shared" si="46"/>
        <v>11155045.31</v>
      </c>
      <c r="J191" s="91">
        <f t="shared" si="46"/>
        <v>11155045.31</v>
      </c>
      <c r="K191" s="93">
        <f t="shared" si="37"/>
        <v>0</v>
      </c>
      <c r="L191" s="79">
        <f t="shared" si="38"/>
        <v>1</v>
      </c>
    </row>
    <row r="192" spans="1:12" ht="31.5">
      <c r="A192" s="77" t="s">
        <v>45</v>
      </c>
      <c r="B192" s="96" t="s">
        <v>247</v>
      </c>
      <c r="C192" s="78" t="s">
        <v>177</v>
      </c>
      <c r="D192" s="78" t="s">
        <v>187</v>
      </c>
      <c r="E192" s="78" t="s">
        <v>327</v>
      </c>
      <c r="F192" s="78" t="s">
        <v>175</v>
      </c>
      <c r="G192" s="91">
        <v>0</v>
      </c>
      <c r="H192" s="91">
        <v>11155045.31</v>
      </c>
      <c r="I192" s="91">
        <f>H192</f>
        <v>11155045.31</v>
      </c>
      <c r="J192" s="91">
        <v>11155045.31</v>
      </c>
      <c r="K192" s="93">
        <f t="shared" si="37"/>
        <v>0</v>
      </c>
      <c r="L192" s="79">
        <f t="shared" si="38"/>
        <v>1</v>
      </c>
    </row>
    <row r="193" spans="1:12" ht="78.75">
      <c r="A193" s="77" t="s">
        <v>329</v>
      </c>
      <c r="B193" s="96" t="s">
        <v>247</v>
      </c>
      <c r="C193" s="78" t="s">
        <v>177</v>
      </c>
      <c r="D193" s="78" t="s">
        <v>187</v>
      </c>
      <c r="E193" s="78" t="s">
        <v>327</v>
      </c>
      <c r="F193" s="78"/>
      <c r="G193" s="91">
        <f>G194</f>
        <v>0</v>
      </c>
      <c r="H193" s="91">
        <f>H194</f>
        <v>28569201.58</v>
      </c>
      <c r="I193" s="91">
        <f>I194</f>
        <v>28569201.58</v>
      </c>
      <c r="J193" s="91">
        <f>J194</f>
        <v>28569201.58</v>
      </c>
      <c r="K193" s="93">
        <f t="shared" si="37"/>
        <v>0</v>
      </c>
      <c r="L193" s="79">
        <f t="shared" si="38"/>
        <v>1</v>
      </c>
    </row>
    <row r="194" spans="1:12" ht="31.5">
      <c r="A194" s="77" t="s">
        <v>68</v>
      </c>
      <c r="B194" s="96" t="s">
        <v>247</v>
      </c>
      <c r="C194" s="78" t="s">
        <v>177</v>
      </c>
      <c r="D194" s="78" t="s">
        <v>187</v>
      </c>
      <c r="E194" s="78" t="s">
        <v>327</v>
      </c>
      <c r="F194" s="78" t="s">
        <v>173</v>
      </c>
      <c r="G194" s="91">
        <f>G195</f>
        <v>0</v>
      </c>
      <c r="H194" s="91">
        <f aca="true" t="shared" si="47" ref="H194:J195">H195</f>
        <v>28569201.58</v>
      </c>
      <c r="I194" s="91">
        <f t="shared" si="47"/>
        <v>28569201.58</v>
      </c>
      <c r="J194" s="91">
        <f t="shared" si="47"/>
        <v>28569201.58</v>
      </c>
      <c r="K194" s="93">
        <f t="shared" si="37"/>
        <v>0</v>
      </c>
      <c r="L194" s="79">
        <f t="shared" si="38"/>
        <v>1</v>
      </c>
    </row>
    <row r="195" spans="1:12" ht="31.5">
      <c r="A195" s="77" t="s">
        <v>69</v>
      </c>
      <c r="B195" s="96" t="s">
        <v>247</v>
      </c>
      <c r="C195" s="78" t="s">
        <v>177</v>
      </c>
      <c r="D195" s="78" t="s">
        <v>187</v>
      </c>
      <c r="E195" s="78" t="s">
        <v>327</v>
      </c>
      <c r="F195" s="78" t="s">
        <v>174</v>
      </c>
      <c r="G195" s="91">
        <f>G196</f>
        <v>0</v>
      </c>
      <c r="H195" s="91">
        <f t="shared" si="47"/>
        <v>28569201.58</v>
      </c>
      <c r="I195" s="91">
        <f t="shared" si="47"/>
        <v>28569201.58</v>
      </c>
      <c r="J195" s="91">
        <f t="shared" si="47"/>
        <v>28569201.58</v>
      </c>
      <c r="K195" s="93">
        <f t="shared" si="37"/>
        <v>0</v>
      </c>
      <c r="L195" s="79">
        <f t="shared" si="38"/>
        <v>1</v>
      </c>
    </row>
    <row r="196" spans="1:12" ht="31.5">
      <c r="A196" s="77" t="s">
        <v>45</v>
      </c>
      <c r="B196" s="96" t="s">
        <v>247</v>
      </c>
      <c r="C196" s="78" t="s">
        <v>177</v>
      </c>
      <c r="D196" s="78" t="s">
        <v>187</v>
      </c>
      <c r="E196" s="78" t="s">
        <v>327</v>
      </c>
      <c r="F196" s="78" t="s">
        <v>175</v>
      </c>
      <c r="G196" s="91">
        <v>0</v>
      </c>
      <c r="H196" s="91">
        <v>28569201.58</v>
      </c>
      <c r="I196" s="91">
        <f>H196</f>
        <v>28569201.58</v>
      </c>
      <c r="J196" s="91">
        <v>28569201.58</v>
      </c>
      <c r="K196" s="93">
        <f t="shared" si="37"/>
        <v>0</v>
      </c>
      <c r="L196" s="79">
        <f t="shared" si="38"/>
        <v>1</v>
      </c>
    </row>
    <row r="197" spans="1:12" ht="78.75">
      <c r="A197" s="77" t="s">
        <v>311</v>
      </c>
      <c r="B197" s="96" t="s">
        <v>247</v>
      </c>
      <c r="C197" s="78" t="s">
        <v>177</v>
      </c>
      <c r="D197" s="78" t="s">
        <v>187</v>
      </c>
      <c r="E197" s="78" t="s">
        <v>328</v>
      </c>
      <c r="F197" s="78"/>
      <c r="G197" s="91">
        <f>G198</f>
        <v>4075866</v>
      </c>
      <c r="H197" s="91">
        <f aca="true" t="shared" si="48" ref="H197:J199">H198</f>
        <v>4075866</v>
      </c>
      <c r="I197" s="91">
        <f t="shared" si="48"/>
        <v>4075866</v>
      </c>
      <c r="J197" s="91">
        <f t="shared" si="48"/>
        <v>4075866</v>
      </c>
      <c r="K197" s="93">
        <f t="shared" si="37"/>
        <v>0</v>
      </c>
      <c r="L197" s="79">
        <f t="shared" si="38"/>
        <v>1</v>
      </c>
    </row>
    <row r="198" spans="1:12" ht="31.5">
      <c r="A198" s="77" t="s">
        <v>68</v>
      </c>
      <c r="B198" s="96" t="s">
        <v>247</v>
      </c>
      <c r="C198" s="78" t="s">
        <v>177</v>
      </c>
      <c r="D198" s="78" t="s">
        <v>187</v>
      </c>
      <c r="E198" s="78" t="s">
        <v>328</v>
      </c>
      <c r="F198" s="78" t="s">
        <v>173</v>
      </c>
      <c r="G198" s="91">
        <f>G199</f>
        <v>4075866</v>
      </c>
      <c r="H198" s="91">
        <f t="shared" si="48"/>
        <v>4075866</v>
      </c>
      <c r="I198" s="91">
        <f t="shared" si="48"/>
        <v>4075866</v>
      </c>
      <c r="J198" s="91">
        <f t="shared" si="48"/>
        <v>4075866</v>
      </c>
      <c r="K198" s="93">
        <f t="shared" si="37"/>
        <v>0</v>
      </c>
      <c r="L198" s="79">
        <f t="shared" si="38"/>
        <v>1</v>
      </c>
    </row>
    <row r="199" spans="1:12" ht="31.5">
      <c r="A199" s="77" t="s">
        <v>69</v>
      </c>
      <c r="B199" s="96" t="s">
        <v>247</v>
      </c>
      <c r="C199" s="78" t="s">
        <v>177</v>
      </c>
      <c r="D199" s="78" t="s">
        <v>187</v>
      </c>
      <c r="E199" s="78" t="s">
        <v>328</v>
      </c>
      <c r="F199" s="78" t="s">
        <v>174</v>
      </c>
      <c r="G199" s="91">
        <f>G200</f>
        <v>4075866</v>
      </c>
      <c r="H199" s="91">
        <f t="shared" si="48"/>
        <v>4075866</v>
      </c>
      <c r="I199" s="91">
        <f t="shared" si="48"/>
        <v>4075866</v>
      </c>
      <c r="J199" s="91">
        <f t="shared" si="48"/>
        <v>4075866</v>
      </c>
      <c r="K199" s="93">
        <f t="shared" si="37"/>
        <v>0</v>
      </c>
      <c r="L199" s="79">
        <f t="shared" si="38"/>
        <v>1</v>
      </c>
    </row>
    <row r="200" spans="1:12" ht="31.5">
      <c r="A200" s="77" t="s">
        <v>45</v>
      </c>
      <c r="B200" s="96" t="s">
        <v>247</v>
      </c>
      <c r="C200" s="78" t="s">
        <v>177</v>
      </c>
      <c r="D200" s="78" t="s">
        <v>187</v>
      </c>
      <c r="E200" s="78" t="s">
        <v>328</v>
      </c>
      <c r="F200" s="78" t="s">
        <v>175</v>
      </c>
      <c r="G200" s="91">
        <v>4075866</v>
      </c>
      <c r="H200" s="91">
        <v>4075866</v>
      </c>
      <c r="I200" s="91">
        <f>H200</f>
        <v>4075866</v>
      </c>
      <c r="J200" s="91">
        <v>4075866</v>
      </c>
      <c r="K200" s="93">
        <f t="shared" si="37"/>
        <v>0</v>
      </c>
      <c r="L200" s="79">
        <f t="shared" si="38"/>
        <v>1</v>
      </c>
    </row>
    <row r="201" spans="1:12" ht="31.5">
      <c r="A201" s="77" t="s">
        <v>221</v>
      </c>
      <c r="B201" s="96" t="s">
        <v>247</v>
      </c>
      <c r="C201" s="78" t="s">
        <v>177</v>
      </c>
      <c r="D201" s="78" t="s">
        <v>187</v>
      </c>
      <c r="E201" s="78" t="s">
        <v>222</v>
      </c>
      <c r="F201" s="78"/>
      <c r="G201" s="91">
        <f>G202</f>
        <v>0</v>
      </c>
      <c r="H201" s="91">
        <f aca="true" t="shared" si="49" ref="H201:J205">H202</f>
        <v>50000</v>
      </c>
      <c r="I201" s="91">
        <f t="shared" si="49"/>
        <v>50000</v>
      </c>
      <c r="J201" s="91">
        <f t="shared" si="49"/>
        <v>50000</v>
      </c>
      <c r="K201" s="93">
        <f t="shared" si="37"/>
        <v>0</v>
      </c>
      <c r="L201" s="79">
        <f t="shared" si="38"/>
        <v>1</v>
      </c>
    </row>
    <row r="202" spans="1:12" ht="31.5">
      <c r="A202" s="77" t="s">
        <v>223</v>
      </c>
      <c r="B202" s="96" t="s">
        <v>247</v>
      </c>
      <c r="C202" s="78" t="s">
        <v>177</v>
      </c>
      <c r="D202" s="78" t="s">
        <v>187</v>
      </c>
      <c r="E202" s="78" t="s">
        <v>224</v>
      </c>
      <c r="F202" s="78"/>
      <c r="G202" s="91">
        <f>G203</f>
        <v>0</v>
      </c>
      <c r="H202" s="91">
        <f t="shared" si="49"/>
        <v>50000</v>
      </c>
      <c r="I202" s="91">
        <f t="shared" si="49"/>
        <v>50000</v>
      </c>
      <c r="J202" s="91">
        <f t="shared" si="49"/>
        <v>50000</v>
      </c>
      <c r="K202" s="93">
        <f t="shared" si="37"/>
        <v>0</v>
      </c>
      <c r="L202" s="79">
        <f t="shared" si="38"/>
        <v>1</v>
      </c>
    </row>
    <row r="203" spans="1:12" ht="31.5">
      <c r="A203" s="77" t="s">
        <v>226</v>
      </c>
      <c r="B203" s="96" t="s">
        <v>247</v>
      </c>
      <c r="C203" s="78" t="s">
        <v>177</v>
      </c>
      <c r="D203" s="78" t="s">
        <v>187</v>
      </c>
      <c r="E203" s="78" t="s">
        <v>227</v>
      </c>
      <c r="F203" s="78"/>
      <c r="G203" s="91">
        <f>G204</f>
        <v>0</v>
      </c>
      <c r="H203" s="91">
        <f t="shared" si="49"/>
        <v>50000</v>
      </c>
      <c r="I203" s="91">
        <f t="shared" si="49"/>
        <v>50000</v>
      </c>
      <c r="J203" s="91">
        <f t="shared" si="49"/>
        <v>50000</v>
      </c>
      <c r="K203" s="93">
        <f t="shared" si="37"/>
        <v>0</v>
      </c>
      <c r="L203" s="79">
        <f t="shared" si="38"/>
        <v>1</v>
      </c>
    </row>
    <row r="204" spans="1:12" ht="15.75">
      <c r="A204" s="77" t="s">
        <v>71</v>
      </c>
      <c r="B204" s="96" t="s">
        <v>247</v>
      </c>
      <c r="C204" s="78" t="s">
        <v>177</v>
      </c>
      <c r="D204" s="78" t="s">
        <v>187</v>
      </c>
      <c r="E204" s="78" t="s">
        <v>227</v>
      </c>
      <c r="F204" s="78" t="s">
        <v>179</v>
      </c>
      <c r="G204" s="91">
        <f>G205</f>
        <v>0</v>
      </c>
      <c r="H204" s="91">
        <f t="shared" si="49"/>
        <v>50000</v>
      </c>
      <c r="I204" s="91">
        <f t="shared" si="49"/>
        <v>50000</v>
      </c>
      <c r="J204" s="91">
        <f t="shared" si="49"/>
        <v>50000</v>
      </c>
      <c r="K204" s="93">
        <f t="shared" si="37"/>
        <v>0</v>
      </c>
      <c r="L204" s="79">
        <f t="shared" si="38"/>
        <v>1</v>
      </c>
    </row>
    <row r="205" spans="1:12" ht="15.75">
      <c r="A205" s="77" t="s">
        <v>75</v>
      </c>
      <c r="B205" s="96" t="s">
        <v>247</v>
      </c>
      <c r="C205" s="78" t="s">
        <v>177</v>
      </c>
      <c r="D205" s="78" t="s">
        <v>187</v>
      </c>
      <c r="E205" s="78" t="s">
        <v>227</v>
      </c>
      <c r="F205" s="78" t="s">
        <v>180</v>
      </c>
      <c r="G205" s="91">
        <f>G206</f>
        <v>0</v>
      </c>
      <c r="H205" s="91">
        <f t="shared" si="49"/>
        <v>50000</v>
      </c>
      <c r="I205" s="91">
        <f t="shared" si="49"/>
        <v>50000</v>
      </c>
      <c r="J205" s="91">
        <f t="shared" si="49"/>
        <v>50000</v>
      </c>
      <c r="K205" s="93">
        <f t="shared" si="37"/>
        <v>0</v>
      </c>
      <c r="L205" s="79">
        <f t="shared" si="38"/>
        <v>1</v>
      </c>
    </row>
    <row r="206" spans="1:12" ht="15.75">
      <c r="A206" s="77" t="s">
        <v>46</v>
      </c>
      <c r="B206" s="96" t="s">
        <v>247</v>
      </c>
      <c r="C206" s="78" t="s">
        <v>177</v>
      </c>
      <c r="D206" s="78" t="s">
        <v>187</v>
      </c>
      <c r="E206" s="78" t="s">
        <v>227</v>
      </c>
      <c r="F206" s="78" t="s">
        <v>181</v>
      </c>
      <c r="G206" s="91">
        <v>0</v>
      </c>
      <c r="H206" s="91">
        <v>50000</v>
      </c>
      <c r="I206" s="91">
        <v>50000</v>
      </c>
      <c r="J206" s="91">
        <v>50000</v>
      </c>
      <c r="K206" s="93">
        <f t="shared" si="37"/>
        <v>0</v>
      </c>
      <c r="L206" s="79">
        <f t="shared" si="38"/>
        <v>1</v>
      </c>
    </row>
    <row r="207" spans="1:12" ht="15.75">
      <c r="A207" s="77" t="s">
        <v>62</v>
      </c>
      <c r="B207" s="96" t="s">
        <v>247</v>
      </c>
      <c r="C207" s="78" t="s">
        <v>177</v>
      </c>
      <c r="D207" s="78" t="s">
        <v>191</v>
      </c>
      <c r="E207" s="78"/>
      <c r="F207" s="78"/>
      <c r="G207" s="91">
        <f>G208+G225</f>
        <v>350000</v>
      </c>
      <c r="H207" s="91">
        <f>H208+H225</f>
        <v>214840.31</v>
      </c>
      <c r="I207" s="91">
        <f>I208+I225</f>
        <v>214840.31</v>
      </c>
      <c r="J207" s="91">
        <f>J208+J225</f>
        <v>214840.31</v>
      </c>
      <c r="K207" s="93">
        <f t="shared" si="37"/>
        <v>0</v>
      </c>
      <c r="L207" s="79">
        <f t="shared" si="38"/>
        <v>1</v>
      </c>
    </row>
    <row r="208" spans="1:12" ht="31.5">
      <c r="A208" s="77" t="s">
        <v>299</v>
      </c>
      <c r="B208" s="96" t="s">
        <v>247</v>
      </c>
      <c r="C208" s="78" t="s">
        <v>177</v>
      </c>
      <c r="D208" s="78" t="s">
        <v>191</v>
      </c>
      <c r="E208" s="78" t="s">
        <v>236</v>
      </c>
      <c r="F208" s="78"/>
      <c r="G208" s="91">
        <f>G209</f>
        <v>350000</v>
      </c>
      <c r="H208" s="91">
        <f>H209</f>
        <v>198140.31</v>
      </c>
      <c r="I208" s="91">
        <f>I209</f>
        <v>198140.31</v>
      </c>
      <c r="J208" s="91">
        <f>J209</f>
        <v>198140.31</v>
      </c>
      <c r="K208" s="93">
        <f t="shared" si="37"/>
        <v>0</v>
      </c>
      <c r="L208" s="79">
        <f t="shared" si="38"/>
        <v>1</v>
      </c>
    </row>
    <row r="209" spans="1:12" ht="15.75">
      <c r="A209" s="77" t="s">
        <v>203</v>
      </c>
      <c r="B209" s="96" t="s">
        <v>247</v>
      </c>
      <c r="C209" s="78" t="s">
        <v>177</v>
      </c>
      <c r="D209" s="78" t="s">
        <v>191</v>
      </c>
      <c r="E209" s="78" t="s">
        <v>300</v>
      </c>
      <c r="F209" s="78"/>
      <c r="G209" s="91">
        <f>G210+G215+G220</f>
        <v>350000</v>
      </c>
      <c r="H209" s="91">
        <f>H210+H215+H220</f>
        <v>198140.31</v>
      </c>
      <c r="I209" s="91">
        <f>I210+I215+I220</f>
        <v>198140.31</v>
      </c>
      <c r="J209" s="91">
        <f>J210+J215+J220</f>
        <v>198140.31</v>
      </c>
      <c r="K209" s="93">
        <f t="shared" si="37"/>
        <v>0</v>
      </c>
      <c r="L209" s="79">
        <f t="shared" si="38"/>
        <v>1</v>
      </c>
    </row>
    <row r="210" spans="1:12" ht="15.75">
      <c r="A210" s="77" t="s">
        <v>310</v>
      </c>
      <c r="B210" s="96" t="s">
        <v>247</v>
      </c>
      <c r="C210" s="78" t="s">
        <v>177</v>
      </c>
      <c r="D210" s="78" t="s">
        <v>191</v>
      </c>
      <c r="E210" s="78" t="s">
        <v>320</v>
      </c>
      <c r="F210" s="78"/>
      <c r="G210" s="91">
        <f>G211</f>
        <v>350000</v>
      </c>
      <c r="H210" s="91">
        <f aca="true" t="shared" si="50" ref="H210:J213">H211</f>
        <v>19000</v>
      </c>
      <c r="I210" s="91">
        <f t="shared" si="50"/>
        <v>19000</v>
      </c>
      <c r="J210" s="91">
        <f t="shared" si="50"/>
        <v>19000</v>
      </c>
      <c r="K210" s="93">
        <f t="shared" si="37"/>
        <v>0</v>
      </c>
      <c r="L210" s="79">
        <f t="shared" si="38"/>
        <v>1</v>
      </c>
    </row>
    <row r="211" spans="1:12" ht="63">
      <c r="A211" s="80" t="s">
        <v>331</v>
      </c>
      <c r="B211" s="96" t="s">
        <v>247</v>
      </c>
      <c r="C211" s="78" t="s">
        <v>177</v>
      </c>
      <c r="D211" s="78" t="s">
        <v>191</v>
      </c>
      <c r="E211" s="78" t="s">
        <v>330</v>
      </c>
      <c r="F211" s="78"/>
      <c r="G211" s="91">
        <f>G212</f>
        <v>350000</v>
      </c>
      <c r="H211" s="91">
        <f t="shared" si="50"/>
        <v>19000</v>
      </c>
      <c r="I211" s="91">
        <f t="shared" si="50"/>
        <v>19000</v>
      </c>
      <c r="J211" s="91">
        <f t="shared" si="50"/>
        <v>19000</v>
      </c>
      <c r="K211" s="93">
        <f t="shared" si="37"/>
        <v>0</v>
      </c>
      <c r="L211" s="79">
        <f t="shared" si="38"/>
        <v>1</v>
      </c>
    </row>
    <row r="212" spans="1:12" ht="31.5">
      <c r="A212" s="77" t="s">
        <v>68</v>
      </c>
      <c r="B212" s="96" t="s">
        <v>247</v>
      </c>
      <c r="C212" s="78" t="s">
        <v>177</v>
      </c>
      <c r="D212" s="78" t="s">
        <v>191</v>
      </c>
      <c r="E212" s="78" t="s">
        <v>330</v>
      </c>
      <c r="F212" s="78" t="s">
        <v>173</v>
      </c>
      <c r="G212" s="91">
        <f>G213</f>
        <v>350000</v>
      </c>
      <c r="H212" s="91">
        <f t="shared" si="50"/>
        <v>19000</v>
      </c>
      <c r="I212" s="91">
        <f t="shared" si="50"/>
        <v>19000</v>
      </c>
      <c r="J212" s="91">
        <f t="shared" si="50"/>
        <v>19000</v>
      </c>
      <c r="K212" s="93">
        <f t="shared" si="37"/>
        <v>0</v>
      </c>
      <c r="L212" s="79">
        <f t="shared" si="38"/>
        <v>1</v>
      </c>
    </row>
    <row r="213" spans="1:12" ht="31.5">
      <c r="A213" s="77" t="s">
        <v>69</v>
      </c>
      <c r="B213" s="96" t="s">
        <v>247</v>
      </c>
      <c r="C213" s="78" t="s">
        <v>177</v>
      </c>
      <c r="D213" s="78" t="s">
        <v>191</v>
      </c>
      <c r="E213" s="78" t="s">
        <v>330</v>
      </c>
      <c r="F213" s="78" t="s">
        <v>174</v>
      </c>
      <c r="G213" s="91">
        <f>G214</f>
        <v>350000</v>
      </c>
      <c r="H213" s="91">
        <f t="shared" si="50"/>
        <v>19000</v>
      </c>
      <c r="I213" s="91">
        <f t="shared" si="50"/>
        <v>19000</v>
      </c>
      <c r="J213" s="91">
        <f t="shared" si="50"/>
        <v>19000</v>
      </c>
      <c r="K213" s="93">
        <f t="shared" si="37"/>
        <v>0</v>
      </c>
      <c r="L213" s="79">
        <f t="shared" si="38"/>
        <v>1</v>
      </c>
    </row>
    <row r="214" spans="1:12" ht="31.5">
      <c r="A214" s="77" t="s">
        <v>45</v>
      </c>
      <c r="B214" s="96" t="s">
        <v>247</v>
      </c>
      <c r="C214" s="78" t="s">
        <v>177</v>
      </c>
      <c r="D214" s="78" t="s">
        <v>191</v>
      </c>
      <c r="E214" s="78" t="s">
        <v>330</v>
      </c>
      <c r="F214" s="78" t="s">
        <v>175</v>
      </c>
      <c r="G214" s="91">
        <v>350000</v>
      </c>
      <c r="H214" s="91">
        <v>19000</v>
      </c>
      <c r="I214" s="91">
        <v>19000</v>
      </c>
      <c r="J214" s="91">
        <v>19000</v>
      </c>
      <c r="K214" s="93">
        <f t="shared" si="37"/>
        <v>0</v>
      </c>
      <c r="L214" s="79">
        <f t="shared" si="38"/>
        <v>1</v>
      </c>
    </row>
    <row r="215" spans="1:12" ht="15.75">
      <c r="A215" s="77" t="s">
        <v>334</v>
      </c>
      <c r="B215" s="96" t="s">
        <v>247</v>
      </c>
      <c r="C215" s="78" t="s">
        <v>177</v>
      </c>
      <c r="D215" s="78" t="s">
        <v>191</v>
      </c>
      <c r="E215" s="78" t="s">
        <v>332</v>
      </c>
      <c r="F215" s="78"/>
      <c r="G215" s="91">
        <f>G216</f>
        <v>0</v>
      </c>
      <c r="H215" s="91">
        <f aca="true" t="shared" si="51" ref="H215:J216">H216</f>
        <v>134140.31</v>
      </c>
      <c r="I215" s="91">
        <f t="shared" si="51"/>
        <v>134140.31</v>
      </c>
      <c r="J215" s="91">
        <f t="shared" si="51"/>
        <v>134140.31</v>
      </c>
      <c r="K215" s="93">
        <f t="shared" si="37"/>
        <v>0</v>
      </c>
      <c r="L215" s="79">
        <f t="shared" si="38"/>
        <v>1</v>
      </c>
    </row>
    <row r="216" spans="1:12" ht="63">
      <c r="A216" s="77" t="s">
        <v>335</v>
      </c>
      <c r="B216" s="96" t="s">
        <v>247</v>
      </c>
      <c r="C216" s="78" t="s">
        <v>177</v>
      </c>
      <c r="D216" s="78" t="s">
        <v>191</v>
      </c>
      <c r="E216" s="78" t="s">
        <v>333</v>
      </c>
      <c r="F216" s="78"/>
      <c r="G216" s="91">
        <f>G217</f>
        <v>0</v>
      </c>
      <c r="H216" s="91">
        <f t="shared" si="51"/>
        <v>134140.31</v>
      </c>
      <c r="I216" s="91">
        <f t="shared" si="51"/>
        <v>134140.31</v>
      </c>
      <c r="J216" s="91">
        <f t="shared" si="51"/>
        <v>134140.31</v>
      </c>
      <c r="K216" s="93">
        <f t="shared" si="37"/>
        <v>0</v>
      </c>
      <c r="L216" s="79">
        <f t="shared" si="38"/>
        <v>1</v>
      </c>
    </row>
    <row r="217" spans="1:12" ht="31.5">
      <c r="A217" s="77" t="s">
        <v>68</v>
      </c>
      <c r="B217" s="96" t="s">
        <v>247</v>
      </c>
      <c r="C217" s="78" t="s">
        <v>177</v>
      </c>
      <c r="D217" s="78" t="s">
        <v>191</v>
      </c>
      <c r="E217" s="78" t="s">
        <v>333</v>
      </c>
      <c r="F217" s="78" t="s">
        <v>173</v>
      </c>
      <c r="G217" s="91">
        <f>G218</f>
        <v>0</v>
      </c>
      <c r="H217" s="91">
        <f aca="true" t="shared" si="52" ref="H217:J218">H218</f>
        <v>134140.31</v>
      </c>
      <c r="I217" s="91">
        <f t="shared" si="52"/>
        <v>134140.31</v>
      </c>
      <c r="J217" s="91">
        <f t="shared" si="52"/>
        <v>134140.31</v>
      </c>
      <c r="K217" s="93">
        <f t="shared" si="37"/>
        <v>0</v>
      </c>
      <c r="L217" s="79">
        <f t="shared" si="38"/>
        <v>1</v>
      </c>
    </row>
    <row r="218" spans="1:12" ht="31.5">
      <c r="A218" s="77" t="s">
        <v>69</v>
      </c>
      <c r="B218" s="96" t="s">
        <v>247</v>
      </c>
      <c r="C218" s="78" t="s">
        <v>177</v>
      </c>
      <c r="D218" s="78" t="s">
        <v>191</v>
      </c>
      <c r="E218" s="78" t="s">
        <v>333</v>
      </c>
      <c r="F218" s="78" t="s">
        <v>174</v>
      </c>
      <c r="G218" s="91">
        <f>G219</f>
        <v>0</v>
      </c>
      <c r="H218" s="91">
        <f t="shared" si="52"/>
        <v>134140.31</v>
      </c>
      <c r="I218" s="91">
        <f t="shared" si="52"/>
        <v>134140.31</v>
      </c>
      <c r="J218" s="91">
        <f t="shared" si="52"/>
        <v>134140.31</v>
      </c>
      <c r="K218" s="93">
        <f t="shared" si="37"/>
        <v>0</v>
      </c>
      <c r="L218" s="79">
        <f t="shared" si="38"/>
        <v>1</v>
      </c>
    </row>
    <row r="219" spans="1:12" ht="31.5">
      <c r="A219" s="77" t="s">
        <v>45</v>
      </c>
      <c r="B219" s="96" t="s">
        <v>247</v>
      </c>
      <c r="C219" s="78" t="s">
        <v>177</v>
      </c>
      <c r="D219" s="78" t="s">
        <v>191</v>
      </c>
      <c r="E219" s="78" t="s">
        <v>333</v>
      </c>
      <c r="F219" s="78" t="s">
        <v>175</v>
      </c>
      <c r="G219" s="91">
        <v>0</v>
      </c>
      <c r="H219" s="91">
        <v>134140.31</v>
      </c>
      <c r="I219" s="91">
        <v>134140.31</v>
      </c>
      <c r="J219" s="91">
        <v>134140.31</v>
      </c>
      <c r="K219" s="93">
        <f t="shared" si="37"/>
        <v>0</v>
      </c>
      <c r="L219" s="79">
        <f t="shared" si="38"/>
        <v>1</v>
      </c>
    </row>
    <row r="220" spans="1:12" ht="31.5">
      <c r="A220" s="80" t="s">
        <v>304</v>
      </c>
      <c r="B220" s="96" t="s">
        <v>247</v>
      </c>
      <c r="C220" s="78" t="s">
        <v>177</v>
      </c>
      <c r="D220" s="78" t="s">
        <v>191</v>
      </c>
      <c r="E220" s="78" t="s">
        <v>319</v>
      </c>
      <c r="F220" s="78"/>
      <c r="G220" s="91">
        <f>G221</f>
        <v>0</v>
      </c>
      <c r="H220" s="91">
        <f>H221</f>
        <v>45000</v>
      </c>
      <c r="I220" s="91">
        <f>I221</f>
        <v>45000</v>
      </c>
      <c r="J220" s="91">
        <f>J221</f>
        <v>45000</v>
      </c>
      <c r="K220" s="93">
        <f t="shared" si="37"/>
        <v>0</v>
      </c>
      <c r="L220" s="79">
        <f t="shared" si="38"/>
        <v>1</v>
      </c>
    </row>
    <row r="221" spans="1:12" ht="78.75">
      <c r="A221" s="77" t="s">
        <v>440</v>
      </c>
      <c r="B221" s="96" t="s">
        <v>247</v>
      </c>
      <c r="C221" s="78" t="s">
        <v>177</v>
      </c>
      <c r="D221" s="78" t="s">
        <v>191</v>
      </c>
      <c r="E221" s="78" t="s">
        <v>441</v>
      </c>
      <c r="F221" s="78"/>
      <c r="G221" s="91">
        <f>G222</f>
        <v>0</v>
      </c>
      <c r="H221" s="91">
        <f aca="true" t="shared" si="53" ref="H221:J223">H222</f>
        <v>45000</v>
      </c>
      <c r="I221" s="91">
        <f t="shared" si="53"/>
        <v>45000</v>
      </c>
      <c r="J221" s="91">
        <f t="shared" si="53"/>
        <v>45000</v>
      </c>
      <c r="K221" s="93">
        <f t="shared" si="37"/>
        <v>0</v>
      </c>
      <c r="L221" s="79">
        <f t="shared" si="38"/>
        <v>1</v>
      </c>
    </row>
    <row r="222" spans="1:12" ht="31.5">
      <c r="A222" s="77" t="s">
        <v>68</v>
      </c>
      <c r="B222" s="96" t="s">
        <v>247</v>
      </c>
      <c r="C222" s="78" t="s">
        <v>177</v>
      </c>
      <c r="D222" s="78" t="s">
        <v>191</v>
      </c>
      <c r="E222" s="78" t="s">
        <v>441</v>
      </c>
      <c r="F222" s="78" t="s">
        <v>173</v>
      </c>
      <c r="G222" s="91">
        <f>G223</f>
        <v>0</v>
      </c>
      <c r="H222" s="91">
        <f t="shared" si="53"/>
        <v>45000</v>
      </c>
      <c r="I222" s="91">
        <f t="shared" si="53"/>
        <v>45000</v>
      </c>
      <c r="J222" s="91">
        <f t="shared" si="53"/>
        <v>45000</v>
      </c>
      <c r="K222" s="93">
        <f t="shared" si="37"/>
        <v>0</v>
      </c>
      <c r="L222" s="79">
        <f t="shared" si="38"/>
        <v>1</v>
      </c>
    </row>
    <row r="223" spans="1:12" ht="31.5">
      <c r="A223" s="77" t="s">
        <v>69</v>
      </c>
      <c r="B223" s="96" t="s">
        <v>247</v>
      </c>
      <c r="C223" s="78" t="s">
        <v>177</v>
      </c>
      <c r="D223" s="78" t="s">
        <v>191</v>
      </c>
      <c r="E223" s="78" t="s">
        <v>441</v>
      </c>
      <c r="F223" s="78" t="s">
        <v>174</v>
      </c>
      <c r="G223" s="91">
        <f>G224</f>
        <v>0</v>
      </c>
      <c r="H223" s="91">
        <f t="shared" si="53"/>
        <v>45000</v>
      </c>
      <c r="I223" s="91">
        <f t="shared" si="53"/>
        <v>45000</v>
      </c>
      <c r="J223" s="91">
        <f t="shared" si="53"/>
        <v>45000</v>
      </c>
      <c r="K223" s="93">
        <f t="shared" si="37"/>
        <v>0</v>
      </c>
      <c r="L223" s="79">
        <f t="shared" si="38"/>
        <v>1</v>
      </c>
    </row>
    <row r="224" spans="1:12" ht="31.5">
      <c r="A224" s="77" t="s">
        <v>45</v>
      </c>
      <c r="B224" s="96" t="s">
        <v>247</v>
      </c>
      <c r="C224" s="78" t="s">
        <v>177</v>
      </c>
      <c r="D224" s="78" t="s">
        <v>191</v>
      </c>
      <c r="E224" s="78" t="s">
        <v>441</v>
      </c>
      <c r="F224" s="78" t="s">
        <v>175</v>
      </c>
      <c r="G224" s="91">
        <v>0</v>
      </c>
      <c r="H224" s="91">
        <v>45000</v>
      </c>
      <c r="I224" s="91">
        <v>45000</v>
      </c>
      <c r="J224" s="91">
        <v>45000</v>
      </c>
      <c r="K224" s="93">
        <f t="shared" si="37"/>
        <v>0</v>
      </c>
      <c r="L224" s="79">
        <f t="shared" si="38"/>
        <v>1</v>
      </c>
    </row>
    <row r="225" spans="1:12" ht="31.5">
      <c r="A225" s="77" t="s">
        <v>221</v>
      </c>
      <c r="B225" s="96" t="s">
        <v>247</v>
      </c>
      <c r="C225" s="78" t="s">
        <v>177</v>
      </c>
      <c r="D225" s="78" t="s">
        <v>191</v>
      </c>
      <c r="E225" s="78" t="s">
        <v>222</v>
      </c>
      <c r="F225" s="78"/>
      <c r="G225" s="91">
        <f>G226</f>
        <v>0</v>
      </c>
      <c r="H225" s="91">
        <f aca="true" t="shared" si="54" ref="H225:J229">H226</f>
        <v>16700</v>
      </c>
      <c r="I225" s="91">
        <f t="shared" si="54"/>
        <v>16700</v>
      </c>
      <c r="J225" s="91">
        <f t="shared" si="54"/>
        <v>16700</v>
      </c>
      <c r="K225" s="93">
        <f t="shared" si="37"/>
        <v>0</v>
      </c>
      <c r="L225" s="79">
        <f t="shared" si="38"/>
        <v>1</v>
      </c>
    </row>
    <row r="226" spans="1:12" ht="31.5">
      <c r="A226" s="77" t="s">
        <v>223</v>
      </c>
      <c r="B226" s="96" t="s">
        <v>247</v>
      </c>
      <c r="C226" s="78" t="s">
        <v>177</v>
      </c>
      <c r="D226" s="78" t="s">
        <v>191</v>
      </c>
      <c r="E226" s="78" t="s">
        <v>224</v>
      </c>
      <c r="F226" s="78"/>
      <c r="G226" s="91">
        <f>G227</f>
        <v>0</v>
      </c>
      <c r="H226" s="91">
        <f t="shared" si="54"/>
        <v>16700</v>
      </c>
      <c r="I226" s="91">
        <f t="shared" si="54"/>
        <v>16700</v>
      </c>
      <c r="J226" s="91">
        <f t="shared" si="54"/>
        <v>16700</v>
      </c>
      <c r="K226" s="93">
        <f t="shared" si="37"/>
        <v>0</v>
      </c>
      <c r="L226" s="79">
        <f t="shared" si="38"/>
        <v>1</v>
      </c>
    </row>
    <row r="227" spans="1:12" ht="78.75">
      <c r="A227" s="77" t="s">
        <v>443</v>
      </c>
      <c r="B227" s="96" t="s">
        <v>247</v>
      </c>
      <c r="C227" s="78" t="s">
        <v>177</v>
      </c>
      <c r="D227" s="78" t="s">
        <v>191</v>
      </c>
      <c r="E227" s="78" t="s">
        <v>442</v>
      </c>
      <c r="F227" s="78"/>
      <c r="G227" s="91">
        <f>G228</f>
        <v>0</v>
      </c>
      <c r="H227" s="91">
        <f t="shared" si="54"/>
        <v>16700</v>
      </c>
      <c r="I227" s="91">
        <f t="shared" si="54"/>
        <v>16700</v>
      </c>
      <c r="J227" s="91">
        <f t="shared" si="54"/>
        <v>16700</v>
      </c>
      <c r="K227" s="93">
        <f t="shared" si="37"/>
        <v>0</v>
      </c>
      <c r="L227" s="79">
        <f t="shared" si="38"/>
        <v>1</v>
      </c>
    </row>
    <row r="228" spans="1:12" ht="31.5">
      <c r="A228" s="77" t="s">
        <v>68</v>
      </c>
      <c r="B228" s="96" t="s">
        <v>247</v>
      </c>
      <c r="C228" s="78" t="s">
        <v>177</v>
      </c>
      <c r="D228" s="78" t="s">
        <v>191</v>
      </c>
      <c r="E228" s="78" t="s">
        <v>442</v>
      </c>
      <c r="F228" s="78" t="s">
        <v>173</v>
      </c>
      <c r="G228" s="91">
        <f>G229</f>
        <v>0</v>
      </c>
      <c r="H228" s="91">
        <f t="shared" si="54"/>
        <v>16700</v>
      </c>
      <c r="I228" s="91">
        <f t="shared" si="54"/>
        <v>16700</v>
      </c>
      <c r="J228" s="91">
        <f t="shared" si="54"/>
        <v>16700</v>
      </c>
      <c r="K228" s="93">
        <f t="shared" si="37"/>
        <v>0</v>
      </c>
      <c r="L228" s="79">
        <f t="shared" si="38"/>
        <v>1</v>
      </c>
    </row>
    <row r="229" spans="1:12" ht="31.5">
      <c r="A229" s="77" t="s">
        <v>69</v>
      </c>
      <c r="B229" s="96" t="s">
        <v>247</v>
      </c>
      <c r="C229" s="78" t="s">
        <v>177</v>
      </c>
      <c r="D229" s="78" t="s">
        <v>191</v>
      </c>
      <c r="E229" s="78" t="s">
        <v>442</v>
      </c>
      <c r="F229" s="78" t="s">
        <v>174</v>
      </c>
      <c r="G229" s="91">
        <f>G230</f>
        <v>0</v>
      </c>
      <c r="H229" s="91">
        <f t="shared" si="54"/>
        <v>16700</v>
      </c>
      <c r="I229" s="91">
        <f t="shared" si="54"/>
        <v>16700</v>
      </c>
      <c r="J229" s="91">
        <f t="shared" si="54"/>
        <v>16700</v>
      </c>
      <c r="K229" s="93">
        <f t="shared" si="37"/>
        <v>0</v>
      </c>
      <c r="L229" s="79">
        <f t="shared" si="38"/>
        <v>1</v>
      </c>
    </row>
    <row r="230" spans="1:12" ht="31.5">
      <c r="A230" s="77" t="s">
        <v>45</v>
      </c>
      <c r="B230" s="96" t="s">
        <v>247</v>
      </c>
      <c r="C230" s="78" t="s">
        <v>177</v>
      </c>
      <c r="D230" s="78" t="s">
        <v>191</v>
      </c>
      <c r="E230" s="78" t="s">
        <v>442</v>
      </c>
      <c r="F230" s="78" t="s">
        <v>175</v>
      </c>
      <c r="G230" s="91">
        <v>0</v>
      </c>
      <c r="H230" s="91">
        <v>16700</v>
      </c>
      <c r="I230" s="91">
        <v>16700</v>
      </c>
      <c r="J230" s="91">
        <v>16700</v>
      </c>
      <c r="K230" s="93">
        <f t="shared" si="37"/>
        <v>0</v>
      </c>
      <c r="L230" s="79">
        <f t="shared" si="38"/>
        <v>1</v>
      </c>
    </row>
    <row r="231" spans="1:12" ht="15.75">
      <c r="A231" s="74" t="s">
        <v>72</v>
      </c>
      <c r="B231" s="75" t="s">
        <v>247</v>
      </c>
      <c r="C231" s="75" t="s">
        <v>35</v>
      </c>
      <c r="D231" s="75" t="s">
        <v>24</v>
      </c>
      <c r="E231" s="75"/>
      <c r="F231" s="75"/>
      <c r="G231" s="89">
        <f>G232+G253+G264</f>
        <v>3893302.3499999996</v>
      </c>
      <c r="H231" s="89">
        <f>H232+H253+H264</f>
        <v>63372525.46</v>
      </c>
      <c r="I231" s="89">
        <f>I232+I253+I264</f>
        <v>63372525.46</v>
      </c>
      <c r="J231" s="89">
        <f>J232+J253+J264</f>
        <v>55066540.45999999</v>
      </c>
      <c r="K231" s="90">
        <f t="shared" si="37"/>
        <v>8305985.000000007</v>
      </c>
      <c r="L231" s="76">
        <f t="shared" si="38"/>
        <v>0.8689339750986782</v>
      </c>
    </row>
    <row r="232" spans="1:12" ht="15.75">
      <c r="A232" s="77" t="s">
        <v>52</v>
      </c>
      <c r="B232" s="96" t="s">
        <v>247</v>
      </c>
      <c r="C232" s="78" t="s">
        <v>35</v>
      </c>
      <c r="D232" s="78" t="s">
        <v>26</v>
      </c>
      <c r="E232" s="78"/>
      <c r="F232" s="78"/>
      <c r="G232" s="91">
        <f>G235</f>
        <v>1098977.17</v>
      </c>
      <c r="H232" s="91">
        <f>H235</f>
        <v>696560.38</v>
      </c>
      <c r="I232" s="91">
        <f>I235</f>
        <v>696560.38</v>
      </c>
      <c r="J232" s="91">
        <f>J235</f>
        <v>662138.27</v>
      </c>
      <c r="K232" s="93">
        <f t="shared" si="37"/>
        <v>34422.109999999986</v>
      </c>
      <c r="L232" s="79">
        <f aca="true" t="shared" si="55" ref="L232:L284">J232/I232</f>
        <v>0.9505827334020922</v>
      </c>
    </row>
    <row r="233" spans="1:12" ht="31.5">
      <c r="A233" s="77" t="s">
        <v>299</v>
      </c>
      <c r="B233" s="96" t="s">
        <v>247</v>
      </c>
      <c r="C233" s="78" t="s">
        <v>35</v>
      </c>
      <c r="D233" s="78" t="s">
        <v>26</v>
      </c>
      <c r="E233" s="78" t="s">
        <v>236</v>
      </c>
      <c r="F233" s="78"/>
      <c r="G233" s="91">
        <f>G234</f>
        <v>1098977.17</v>
      </c>
      <c r="H233" s="91">
        <f aca="true" t="shared" si="56" ref="H233:J234">H234</f>
        <v>696560.38</v>
      </c>
      <c r="I233" s="91">
        <f t="shared" si="56"/>
        <v>696560.38</v>
      </c>
      <c r="J233" s="91">
        <f t="shared" si="56"/>
        <v>662138.27</v>
      </c>
      <c r="K233" s="93">
        <f>I233-J233</f>
        <v>34422.109999999986</v>
      </c>
      <c r="L233" s="79">
        <f>J233/I233</f>
        <v>0.9505827334020922</v>
      </c>
    </row>
    <row r="234" spans="1:12" ht="15.75">
      <c r="A234" s="77" t="s">
        <v>203</v>
      </c>
      <c r="B234" s="96" t="s">
        <v>247</v>
      </c>
      <c r="C234" s="78" t="s">
        <v>35</v>
      </c>
      <c r="D234" s="78" t="s">
        <v>26</v>
      </c>
      <c r="E234" s="78" t="s">
        <v>300</v>
      </c>
      <c r="F234" s="78"/>
      <c r="G234" s="91">
        <f>G235</f>
        <v>1098977.17</v>
      </c>
      <c r="H234" s="91">
        <f t="shared" si="56"/>
        <v>696560.38</v>
      </c>
      <c r="I234" s="91">
        <f t="shared" si="56"/>
        <v>696560.38</v>
      </c>
      <c r="J234" s="91">
        <f t="shared" si="56"/>
        <v>662138.27</v>
      </c>
      <c r="K234" s="93">
        <f>I234-J234</f>
        <v>34422.109999999986</v>
      </c>
      <c r="L234" s="79">
        <f>J234/I234</f>
        <v>0.9505827334020922</v>
      </c>
    </row>
    <row r="235" spans="1:12" ht="31.5">
      <c r="A235" s="80" t="s">
        <v>304</v>
      </c>
      <c r="B235" s="96" t="s">
        <v>247</v>
      </c>
      <c r="C235" s="78" t="s">
        <v>35</v>
      </c>
      <c r="D235" s="78" t="s">
        <v>26</v>
      </c>
      <c r="E235" s="78" t="s">
        <v>319</v>
      </c>
      <c r="F235" s="78"/>
      <c r="G235" s="91">
        <f>G236+G241+G249+G245</f>
        <v>1098977.17</v>
      </c>
      <c r="H235" s="91">
        <f>H236+H241+H249+H245</f>
        <v>696560.38</v>
      </c>
      <c r="I235" s="91">
        <f>I236+I241+I249+I245</f>
        <v>696560.38</v>
      </c>
      <c r="J235" s="91">
        <f>J236+J241+J249+J245</f>
        <v>662138.27</v>
      </c>
      <c r="K235" s="93">
        <f t="shared" si="37"/>
        <v>34422.109999999986</v>
      </c>
      <c r="L235" s="79">
        <f t="shared" si="55"/>
        <v>0.9505827334020922</v>
      </c>
    </row>
    <row r="236" spans="1:12" ht="78.75">
      <c r="A236" s="77" t="s">
        <v>337</v>
      </c>
      <c r="B236" s="96" t="s">
        <v>247</v>
      </c>
      <c r="C236" s="78" t="s">
        <v>35</v>
      </c>
      <c r="D236" s="78" t="s">
        <v>26</v>
      </c>
      <c r="E236" s="78" t="s">
        <v>336</v>
      </c>
      <c r="F236" s="78"/>
      <c r="G236" s="91">
        <f aca="true" t="shared" si="57" ref="G236:J237">G237</f>
        <v>105000</v>
      </c>
      <c r="H236" s="91">
        <f t="shared" si="57"/>
        <v>65056.94</v>
      </c>
      <c r="I236" s="91">
        <f t="shared" si="57"/>
        <v>65056.94</v>
      </c>
      <c r="J236" s="91">
        <f t="shared" si="57"/>
        <v>65056.94</v>
      </c>
      <c r="K236" s="93">
        <f t="shared" si="37"/>
        <v>0</v>
      </c>
      <c r="L236" s="79">
        <f t="shared" si="55"/>
        <v>1</v>
      </c>
    </row>
    <row r="237" spans="1:12" ht="31.5">
      <c r="A237" s="77" t="s">
        <v>68</v>
      </c>
      <c r="B237" s="96" t="s">
        <v>247</v>
      </c>
      <c r="C237" s="78" t="s">
        <v>35</v>
      </c>
      <c r="D237" s="78" t="s">
        <v>26</v>
      </c>
      <c r="E237" s="78" t="s">
        <v>336</v>
      </c>
      <c r="F237" s="78" t="s">
        <v>173</v>
      </c>
      <c r="G237" s="91">
        <f t="shared" si="57"/>
        <v>105000</v>
      </c>
      <c r="H237" s="91">
        <f t="shared" si="57"/>
        <v>65056.94</v>
      </c>
      <c r="I237" s="91">
        <f t="shared" si="57"/>
        <v>65056.94</v>
      </c>
      <c r="J237" s="91">
        <f t="shared" si="57"/>
        <v>65056.94</v>
      </c>
      <c r="K237" s="93">
        <f aca="true" t="shared" si="58" ref="K237:K290">I237-J237</f>
        <v>0</v>
      </c>
      <c r="L237" s="79">
        <f t="shared" si="55"/>
        <v>1</v>
      </c>
    </row>
    <row r="238" spans="1:12" ht="31.5">
      <c r="A238" s="77" t="s">
        <v>69</v>
      </c>
      <c r="B238" s="96" t="s">
        <v>247</v>
      </c>
      <c r="C238" s="78" t="s">
        <v>35</v>
      </c>
      <c r="D238" s="78" t="s">
        <v>26</v>
      </c>
      <c r="E238" s="78" t="s">
        <v>336</v>
      </c>
      <c r="F238" s="78" t="s">
        <v>174</v>
      </c>
      <c r="G238" s="91">
        <f>G239+G240</f>
        <v>105000</v>
      </c>
      <c r="H238" s="91">
        <f>H239+H240</f>
        <v>65056.94</v>
      </c>
      <c r="I238" s="91">
        <f>I239+I240</f>
        <v>65056.94</v>
      </c>
      <c r="J238" s="91">
        <f>J239+J240</f>
        <v>65056.94</v>
      </c>
      <c r="K238" s="93">
        <f t="shared" si="58"/>
        <v>0</v>
      </c>
      <c r="L238" s="79">
        <f t="shared" si="55"/>
        <v>1</v>
      </c>
    </row>
    <row r="239" spans="1:12" ht="31.5">
      <c r="A239" s="77" t="s">
        <v>51</v>
      </c>
      <c r="B239" s="96" t="s">
        <v>247</v>
      </c>
      <c r="C239" s="78" t="s">
        <v>35</v>
      </c>
      <c r="D239" s="78" t="s">
        <v>26</v>
      </c>
      <c r="E239" s="78" t="s">
        <v>336</v>
      </c>
      <c r="F239" s="78" t="s">
        <v>186</v>
      </c>
      <c r="G239" s="91">
        <v>105000</v>
      </c>
      <c r="H239" s="91">
        <v>0</v>
      </c>
      <c r="I239" s="91">
        <v>0</v>
      </c>
      <c r="J239" s="91">
        <v>0</v>
      </c>
      <c r="K239" s="93">
        <f t="shared" si="58"/>
        <v>0</v>
      </c>
      <c r="L239" s="79" t="e">
        <f t="shared" si="55"/>
        <v>#DIV/0!</v>
      </c>
    </row>
    <row r="240" spans="1:12" ht="31.5">
      <c r="A240" s="77" t="s">
        <v>45</v>
      </c>
      <c r="B240" s="96" t="s">
        <v>247</v>
      </c>
      <c r="C240" s="78" t="s">
        <v>35</v>
      </c>
      <c r="D240" s="78" t="s">
        <v>26</v>
      </c>
      <c r="E240" s="78" t="s">
        <v>336</v>
      </c>
      <c r="F240" s="78" t="s">
        <v>175</v>
      </c>
      <c r="G240" s="91">
        <v>0</v>
      </c>
      <c r="H240" s="91">
        <v>65056.94</v>
      </c>
      <c r="I240" s="91">
        <v>65056.94</v>
      </c>
      <c r="J240" s="91">
        <v>65056.94</v>
      </c>
      <c r="K240" s="93">
        <f t="shared" si="58"/>
        <v>0</v>
      </c>
      <c r="L240" s="79">
        <f t="shared" si="55"/>
        <v>1</v>
      </c>
    </row>
    <row r="241" spans="1:12" ht="94.5">
      <c r="A241" s="77" t="s">
        <v>339</v>
      </c>
      <c r="B241" s="96" t="s">
        <v>247</v>
      </c>
      <c r="C241" s="78" t="s">
        <v>35</v>
      </c>
      <c r="D241" s="78" t="s">
        <v>26</v>
      </c>
      <c r="E241" s="78" t="s">
        <v>338</v>
      </c>
      <c r="F241" s="78"/>
      <c r="G241" s="91">
        <f>G242</f>
        <v>273977.17</v>
      </c>
      <c r="H241" s="91">
        <f aca="true" t="shared" si="59" ref="H241:J243">H242</f>
        <v>318719.23</v>
      </c>
      <c r="I241" s="91">
        <f t="shared" si="59"/>
        <v>318719.23</v>
      </c>
      <c r="J241" s="91">
        <f t="shared" si="59"/>
        <v>284297.12</v>
      </c>
      <c r="K241" s="93">
        <f t="shared" si="58"/>
        <v>34422.109999999986</v>
      </c>
      <c r="L241" s="79">
        <f t="shared" si="55"/>
        <v>0.8919986409354717</v>
      </c>
    </row>
    <row r="242" spans="1:12" ht="31.5">
      <c r="A242" s="77" t="s">
        <v>68</v>
      </c>
      <c r="B242" s="96" t="s">
        <v>247</v>
      </c>
      <c r="C242" s="78" t="s">
        <v>35</v>
      </c>
      <c r="D242" s="78" t="s">
        <v>26</v>
      </c>
      <c r="E242" s="78" t="s">
        <v>338</v>
      </c>
      <c r="F242" s="78" t="s">
        <v>173</v>
      </c>
      <c r="G242" s="91">
        <f>G243</f>
        <v>273977.17</v>
      </c>
      <c r="H242" s="91">
        <f t="shared" si="59"/>
        <v>318719.23</v>
      </c>
      <c r="I242" s="91">
        <f t="shared" si="59"/>
        <v>318719.23</v>
      </c>
      <c r="J242" s="91">
        <f t="shared" si="59"/>
        <v>284297.12</v>
      </c>
      <c r="K242" s="93">
        <f t="shared" si="58"/>
        <v>34422.109999999986</v>
      </c>
      <c r="L242" s="79">
        <f t="shared" si="55"/>
        <v>0.8919986409354717</v>
      </c>
    </row>
    <row r="243" spans="1:12" ht="31.5">
      <c r="A243" s="77" t="s">
        <v>69</v>
      </c>
      <c r="B243" s="96" t="s">
        <v>247</v>
      </c>
      <c r="C243" s="78" t="s">
        <v>35</v>
      </c>
      <c r="D243" s="78" t="s">
        <v>26</v>
      </c>
      <c r="E243" s="78" t="s">
        <v>338</v>
      </c>
      <c r="F243" s="78" t="s">
        <v>174</v>
      </c>
      <c r="G243" s="91">
        <f>G244</f>
        <v>273977.17</v>
      </c>
      <c r="H243" s="91">
        <f t="shared" si="59"/>
        <v>318719.23</v>
      </c>
      <c r="I243" s="91">
        <f t="shared" si="59"/>
        <v>318719.23</v>
      </c>
      <c r="J243" s="91">
        <f t="shared" si="59"/>
        <v>284297.12</v>
      </c>
      <c r="K243" s="93">
        <f t="shared" si="58"/>
        <v>34422.109999999986</v>
      </c>
      <c r="L243" s="79">
        <f t="shared" si="55"/>
        <v>0.8919986409354717</v>
      </c>
    </row>
    <row r="244" spans="1:12" ht="31.5">
      <c r="A244" s="77" t="s">
        <v>45</v>
      </c>
      <c r="B244" s="96" t="s">
        <v>247</v>
      </c>
      <c r="C244" s="78" t="s">
        <v>35</v>
      </c>
      <c r="D244" s="78" t="s">
        <v>26</v>
      </c>
      <c r="E244" s="78" t="s">
        <v>338</v>
      </c>
      <c r="F244" s="78" t="s">
        <v>175</v>
      </c>
      <c r="G244" s="91">
        <v>273977.17</v>
      </c>
      <c r="H244" s="91">
        <v>318719.23</v>
      </c>
      <c r="I244" s="91">
        <v>318719.23</v>
      </c>
      <c r="J244" s="91">
        <v>284297.12</v>
      </c>
      <c r="K244" s="93">
        <f t="shared" si="58"/>
        <v>34422.109999999986</v>
      </c>
      <c r="L244" s="79">
        <f t="shared" si="55"/>
        <v>0.8919986409354717</v>
      </c>
    </row>
    <row r="245" spans="1:12" ht="15.75">
      <c r="A245" s="77"/>
      <c r="B245" s="96" t="s">
        <v>247</v>
      </c>
      <c r="C245" s="78" t="s">
        <v>35</v>
      </c>
      <c r="D245" s="78" t="s">
        <v>26</v>
      </c>
      <c r="E245" s="78" t="s">
        <v>444</v>
      </c>
      <c r="F245" s="78"/>
      <c r="G245" s="91">
        <f>G246</f>
        <v>720000</v>
      </c>
      <c r="H245" s="91">
        <f aca="true" t="shared" si="60" ref="H245:J247">H246</f>
        <v>300000</v>
      </c>
      <c r="I245" s="91">
        <f t="shared" si="60"/>
        <v>300000</v>
      </c>
      <c r="J245" s="91">
        <f t="shared" si="60"/>
        <v>300000</v>
      </c>
      <c r="K245" s="93">
        <f t="shared" si="58"/>
        <v>0</v>
      </c>
      <c r="L245" s="79">
        <f t="shared" si="55"/>
        <v>1</v>
      </c>
    </row>
    <row r="246" spans="1:12" ht="31.5">
      <c r="A246" s="77" t="s">
        <v>68</v>
      </c>
      <c r="B246" s="96" t="s">
        <v>247</v>
      </c>
      <c r="C246" s="78" t="s">
        <v>35</v>
      </c>
      <c r="D246" s="78" t="s">
        <v>26</v>
      </c>
      <c r="E246" s="78" t="s">
        <v>444</v>
      </c>
      <c r="F246" s="78" t="s">
        <v>173</v>
      </c>
      <c r="G246" s="91">
        <f>G247</f>
        <v>720000</v>
      </c>
      <c r="H246" s="91">
        <f t="shared" si="60"/>
        <v>300000</v>
      </c>
      <c r="I246" s="91">
        <f t="shared" si="60"/>
        <v>300000</v>
      </c>
      <c r="J246" s="91">
        <f t="shared" si="60"/>
        <v>300000</v>
      </c>
      <c r="K246" s="93">
        <f t="shared" si="58"/>
        <v>0</v>
      </c>
      <c r="L246" s="79">
        <f t="shared" si="55"/>
        <v>1</v>
      </c>
    </row>
    <row r="247" spans="1:12" ht="31.5">
      <c r="A247" s="77" t="s">
        <v>69</v>
      </c>
      <c r="B247" s="96" t="s">
        <v>247</v>
      </c>
      <c r="C247" s="78" t="s">
        <v>35</v>
      </c>
      <c r="D247" s="78" t="s">
        <v>26</v>
      </c>
      <c r="E247" s="78" t="s">
        <v>444</v>
      </c>
      <c r="F247" s="78" t="s">
        <v>174</v>
      </c>
      <c r="G247" s="91">
        <f>G248</f>
        <v>720000</v>
      </c>
      <c r="H247" s="91">
        <f t="shared" si="60"/>
        <v>300000</v>
      </c>
      <c r="I247" s="91">
        <f t="shared" si="60"/>
        <v>300000</v>
      </c>
      <c r="J247" s="91">
        <f t="shared" si="60"/>
        <v>300000</v>
      </c>
      <c r="K247" s="93">
        <f t="shared" si="58"/>
        <v>0</v>
      </c>
      <c r="L247" s="79">
        <f t="shared" si="55"/>
        <v>1</v>
      </c>
    </row>
    <row r="248" spans="1:12" ht="31.5">
      <c r="A248" s="77" t="s">
        <v>45</v>
      </c>
      <c r="B248" s="96" t="s">
        <v>247</v>
      </c>
      <c r="C248" s="78" t="s">
        <v>35</v>
      </c>
      <c r="D248" s="78" t="s">
        <v>26</v>
      </c>
      <c r="E248" s="78" t="s">
        <v>444</v>
      </c>
      <c r="F248" s="78" t="s">
        <v>175</v>
      </c>
      <c r="G248" s="91">
        <v>720000</v>
      </c>
      <c r="H248" s="91">
        <v>300000</v>
      </c>
      <c r="I248" s="91">
        <v>300000</v>
      </c>
      <c r="J248" s="91">
        <v>300000</v>
      </c>
      <c r="K248" s="93">
        <f t="shared" si="58"/>
        <v>0</v>
      </c>
      <c r="L248" s="79">
        <f t="shared" si="55"/>
        <v>1</v>
      </c>
    </row>
    <row r="249" spans="1:12" ht="110.25">
      <c r="A249" s="77" t="s">
        <v>341</v>
      </c>
      <c r="B249" s="96" t="s">
        <v>247</v>
      </c>
      <c r="C249" s="78" t="s">
        <v>35</v>
      </c>
      <c r="D249" s="78" t="s">
        <v>26</v>
      </c>
      <c r="E249" s="78" t="s">
        <v>340</v>
      </c>
      <c r="F249" s="78"/>
      <c r="G249" s="91">
        <f>G250</f>
        <v>0</v>
      </c>
      <c r="H249" s="91">
        <f>H250</f>
        <v>12784.21</v>
      </c>
      <c r="I249" s="91">
        <f>I250</f>
        <v>12784.21</v>
      </c>
      <c r="J249" s="91">
        <f>J250</f>
        <v>12784.21</v>
      </c>
      <c r="K249" s="93">
        <f t="shared" si="58"/>
        <v>0</v>
      </c>
      <c r="L249" s="79">
        <f t="shared" si="55"/>
        <v>1</v>
      </c>
    </row>
    <row r="250" spans="1:12" ht="31.5">
      <c r="A250" s="77" t="s">
        <v>68</v>
      </c>
      <c r="B250" s="96" t="s">
        <v>247</v>
      </c>
      <c r="C250" s="78" t="s">
        <v>35</v>
      </c>
      <c r="D250" s="78" t="s">
        <v>26</v>
      </c>
      <c r="E250" s="78" t="s">
        <v>340</v>
      </c>
      <c r="F250" s="78" t="s">
        <v>173</v>
      </c>
      <c r="G250" s="91">
        <f>G251</f>
        <v>0</v>
      </c>
      <c r="H250" s="91">
        <f aca="true" t="shared" si="61" ref="H250:J251">H251</f>
        <v>12784.21</v>
      </c>
      <c r="I250" s="91">
        <f t="shared" si="61"/>
        <v>12784.21</v>
      </c>
      <c r="J250" s="91">
        <f t="shared" si="61"/>
        <v>12784.21</v>
      </c>
      <c r="K250" s="93">
        <f t="shared" si="58"/>
        <v>0</v>
      </c>
      <c r="L250" s="79">
        <f t="shared" si="55"/>
        <v>1</v>
      </c>
    </row>
    <row r="251" spans="1:12" ht="31.5">
      <c r="A251" s="77" t="s">
        <v>69</v>
      </c>
      <c r="B251" s="96" t="s">
        <v>247</v>
      </c>
      <c r="C251" s="78" t="s">
        <v>35</v>
      </c>
      <c r="D251" s="78" t="s">
        <v>26</v>
      </c>
      <c r="E251" s="78" t="s">
        <v>340</v>
      </c>
      <c r="F251" s="78" t="s">
        <v>174</v>
      </c>
      <c r="G251" s="91">
        <f>G252</f>
        <v>0</v>
      </c>
      <c r="H251" s="91">
        <f t="shared" si="61"/>
        <v>12784.21</v>
      </c>
      <c r="I251" s="91">
        <f t="shared" si="61"/>
        <v>12784.21</v>
      </c>
      <c r="J251" s="91">
        <f t="shared" si="61"/>
        <v>12784.21</v>
      </c>
      <c r="K251" s="93">
        <f t="shared" si="58"/>
        <v>0</v>
      </c>
      <c r="L251" s="79">
        <f t="shared" si="55"/>
        <v>1</v>
      </c>
    </row>
    <row r="252" spans="1:12" ht="31.5">
      <c r="A252" s="77" t="s">
        <v>45</v>
      </c>
      <c r="B252" s="96" t="s">
        <v>247</v>
      </c>
      <c r="C252" s="78" t="s">
        <v>35</v>
      </c>
      <c r="D252" s="78" t="s">
        <v>26</v>
      </c>
      <c r="E252" s="78" t="s">
        <v>340</v>
      </c>
      <c r="F252" s="78" t="s">
        <v>175</v>
      </c>
      <c r="G252" s="91">
        <v>0</v>
      </c>
      <c r="H252" s="91">
        <v>12784.21</v>
      </c>
      <c r="I252" s="91">
        <v>12784.21</v>
      </c>
      <c r="J252" s="91">
        <v>12784.21</v>
      </c>
      <c r="K252" s="93">
        <f t="shared" si="58"/>
        <v>0</v>
      </c>
      <c r="L252" s="79">
        <f t="shared" si="55"/>
        <v>1</v>
      </c>
    </row>
    <row r="253" spans="1:12" ht="15.75">
      <c r="A253" s="77" t="s">
        <v>53</v>
      </c>
      <c r="B253" s="96" t="s">
        <v>247</v>
      </c>
      <c r="C253" s="78" t="s">
        <v>35</v>
      </c>
      <c r="D253" s="78" t="s">
        <v>27</v>
      </c>
      <c r="E253" s="78"/>
      <c r="F253" s="78"/>
      <c r="G253" s="91">
        <f>G256</f>
        <v>119016.14</v>
      </c>
      <c r="H253" s="91">
        <f>H256</f>
        <v>4832241.180000001</v>
      </c>
      <c r="I253" s="91">
        <f>I256</f>
        <v>4832241.180000001</v>
      </c>
      <c r="J253" s="91">
        <f>J256</f>
        <v>2331058.88</v>
      </c>
      <c r="K253" s="93">
        <f t="shared" si="58"/>
        <v>2501182.3000000007</v>
      </c>
      <c r="L253" s="79">
        <f t="shared" si="55"/>
        <v>0.48239704790562615</v>
      </c>
    </row>
    <row r="254" spans="1:12" ht="31.5">
      <c r="A254" s="77" t="s">
        <v>299</v>
      </c>
      <c r="B254" s="96" t="s">
        <v>247</v>
      </c>
      <c r="C254" s="78" t="s">
        <v>35</v>
      </c>
      <c r="D254" s="78" t="s">
        <v>27</v>
      </c>
      <c r="E254" s="78" t="s">
        <v>236</v>
      </c>
      <c r="F254" s="78"/>
      <c r="G254" s="91">
        <f>G255</f>
        <v>119016.14</v>
      </c>
      <c r="H254" s="91">
        <f aca="true" t="shared" si="62" ref="H254:J255">H255</f>
        <v>4832241.180000001</v>
      </c>
      <c r="I254" s="91">
        <f t="shared" si="62"/>
        <v>4832241.180000001</v>
      </c>
      <c r="J254" s="91">
        <f t="shared" si="62"/>
        <v>2331058.88</v>
      </c>
      <c r="K254" s="93">
        <f>I254-J254</f>
        <v>2501182.3000000007</v>
      </c>
      <c r="L254" s="79">
        <f>J254/I254</f>
        <v>0.48239704790562615</v>
      </c>
    </row>
    <row r="255" spans="1:12" ht="15.75">
      <c r="A255" s="77" t="s">
        <v>203</v>
      </c>
      <c r="B255" s="96" t="s">
        <v>247</v>
      </c>
      <c r="C255" s="78" t="s">
        <v>35</v>
      </c>
      <c r="D255" s="78" t="s">
        <v>27</v>
      </c>
      <c r="E255" s="78" t="s">
        <v>300</v>
      </c>
      <c r="F255" s="78"/>
      <c r="G255" s="91">
        <f>G256</f>
        <v>119016.14</v>
      </c>
      <c r="H255" s="91">
        <f t="shared" si="62"/>
        <v>4832241.180000001</v>
      </c>
      <c r="I255" s="91">
        <f t="shared" si="62"/>
        <v>4832241.180000001</v>
      </c>
      <c r="J255" s="91">
        <f t="shared" si="62"/>
        <v>2331058.88</v>
      </c>
      <c r="K255" s="93">
        <f>I255-J255</f>
        <v>2501182.3000000007</v>
      </c>
      <c r="L255" s="79">
        <f>J255/I255</f>
        <v>0.48239704790562615</v>
      </c>
    </row>
    <row r="256" spans="1:12" ht="31.5">
      <c r="A256" s="80" t="s">
        <v>304</v>
      </c>
      <c r="B256" s="96" t="s">
        <v>247</v>
      </c>
      <c r="C256" s="78" t="s">
        <v>35</v>
      </c>
      <c r="D256" s="78" t="s">
        <v>27</v>
      </c>
      <c r="E256" s="78" t="s">
        <v>319</v>
      </c>
      <c r="F256" s="78"/>
      <c r="G256" s="91">
        <f>G257+G260</f>
        <v>119016.14</v>
      </c>
      <c r="H256" s="91">
        <f>H257+H260</f>
        <v>4832241.180000001</v>
      </c>
      <c r="I256" s="91">
        <f>I257+I260</f>
        <v>4832241.180000001</v>
      </c>
      <c r="J256" s="91">
        <f>J257+J260</f>
        <v>2331058.88</v>
      </c>
      <c r="K256" s="93">
        <f t="shared" si="58"/>
        <v>2501182.3000000007</v>
      </c>
      <c r="L256" s="79">
        <f t="shared" si="55"/>
        <v>0.48239704790562615</v>
      </c>
    </row>
    <row r="257" spans="1:12" ht="236.25">
      <c r="A257" s="77" t="s">
        <v>343</v>
      </c>
      <c r="B257" s="96" t="s">
        <v>247</v>
      </c>
      <c r="C257" s="78" t="s">
        <v>35</v>
      </c>
      <c r="D257" s="78" t="s">
        <v>27</v>
      </c>
      <c r="E257" s="78" t="s">
        <v>342</v>
      </c>
      <c r="F257" s="78"/>
      <c r="G257" s="91">
        <f aca="true" t="shared" si="63" ref="G257:J258">G258</f>
        <v>0</v>
      </c>
      <c r="H257" s="91">
        <f t="shared" si="63"/>
        <v>4824060.4</v>
      </c>
      <c r="I257" s="91">
        <f t="shared" si="63"/>
        <v>4824060.4</v>
      </c>
      <c r="J257" s="91">
        <f t="shared" si="63"/>
        <v>2322878.1</v>
      </c>
      <c r="K257" s="93">
        <f t="shared" si="58"/>
        <v>2501182.3000000003</v>
      </c>
      <c r="L257" s="79">
        <f t="shared" si="55"/>
        <v>0.481519281972506</v>
      </c>
    </row>
    <row r="258" spans="1:12" ht="15.75">
      <c r="A258" s="77" t="s">
        <v>204</v>
      </c>
      <c r="B258" s="96" t="s">
        <v>247</v>
      </c>
      <c r="C258" s="78" t="s">
        <v>35</v>
      </c>
      <c r="D258" s="78" t="s">
        <v>27</v>
      </c>
      <c r="E258" s="78" t="s">
        <v>342</v>
      </c>
      <c r="F258" s="78" t="s">
        <v>206</v>
      </c>
      <c r="G258" s="91">
        <f t="shared" si="63"/>
        <v>0</v>
      </c>
      <c r="H258" s="91">
        <f t="shared" si="63"/>
        <v>4824060.4</v>
      </c>
      <c r="I258" s="91">
        <f t="shared" si="63"/>
        <v>4824060.4</v>
      </c>
      <c r="J258" s="91">
        <f t="shared" si="63"/>
        <v>2322878.1</v>
      </c>
      <c r="K258" s="93">
        <f t="shared" si="58"/>
        <v>2501182.3000000003</v>
      </c>
      <c r="L258" s="79">
        <f t="shared" si="55"/>
        <v>0.481519281972506</v>
      </c>
    </row>
    <row r="259" spans="1:12" ht="15.75">
      <c r="A259" s="77" t="s">
        <v>38</v>
      </c>
      <c r="B259" s="96" t="s">
        <v>247</v>
      </c>
      <c r="C259" s="78" t="s">
        <v>35</v>
      </c>
      <c r="D259" s="78" t="s">
        <v>27</v>
      </c>
      <c r="E259" s="78" t="s">
        <v>342</v>
      </c>
      <c r="F259" s="78" t="s">
        <v>205</v>
      </c>
      <c r="G259" s="91">
        <v>0</v>
      </c>
      <c r="H259" s="91">
        <v>4824060.4</v>
      </c>
      <c r="I259" s="91">
        <v>4824060.4</v>
      </c>
      <c r="J259" s="91">
        <v>2322878.1</v>
      </c>
      <c r="K259" s="93">
        <f t="shared" si="58"/>
        <v>2501182.3000000003</v>
      </c>
      <c r="L259" s="79">
        <f t="shared" si="55"/>
        <v>0.481519281972506</v>
      </c>
    </row>
    <row r="260" spans="1:12" ht="173.25">
      <c r="A260" s="77" t="s">
        <v>345</v>
      </c>
      <c r="B260" s="96" t="s">
        <v>247</v>
      </c>
      <c r="C260" s="78" t="s">
        <v>35</v>
      </c>
      <c r="D260" s="78" t="s">
        <v>27</v>
      </c>
      <c r="E260" s="78" t="s">
        <v>344</v>
      </c>
      <c r="F260" s="78"/>
      <c r="G260" s="91">
        <f>G261</f>
        <v>119016.14</v>
      </c>
      <c r="H260" s="91">
        <f aca="true" t="shared" si="64" ref="H260:J262">H261</f>
        <v>8180.78</v>
      </c>
      <c r="I260" s="91">
        <f t="shared" si="64"/>
        <v>8180.78</v>
      </c>
      <c r="J260" s="91">
        <f t="shared" si="64"/>
        <v>8180.78</v>
      </c>
      <c r="K260" s="93">
        <f>I260-J260</f>
        <v>0</v>
      </c>
      <c r="L260" s="79">
        <f>J260/I260</f>
        <v>1</v>
      </c>
    </row>
    <row r="261" spans="1:12" ht="31.5">
      <c r="A261" s="77" t="s">
        <v>71</v>
      </c>
      <c r="B261" s="96" t="s">
        <v>247</v>
      </c>
      <c r="C261" s="78" t="s">
        <v>35</v>
      </c>
      <c r="D261" s="78" t="s">
        <v>27</v>
      </c>
      <c r="E261" s="78" t="s">
        <v>344</v>
      </c>
      <c r="F261" s="78" t="s">
        <v>179</v>
      </c>
      <c r="G261" s="91">
        <f>G262</f>
        <v>119016.14</v>
      </c>
      <c r="H261" s="91">
        <f t="shared" si="64"/>
        <v>8180.78</v>
      </c>
      <c r="I261" s="91">
        <f t="shared" si="64"/>
        <v>8180.78</v>
      </c>
      <c r="J261" s="91">
        <f t="shared" si="64"/>
        <v>8180.78</v>
      </c>
      <c r="K261" s="93">
        <f>I261-J261</f>
        <v>0</v>
      </c>
      <c r="L261" s="79">
        <f>J261/I261</f>
        <v>1</v>
      </c>
    </row>
    <row r="262" spans="1:12" ht="47.25">
      <c r="A262" s="77" t="s">
        <v>189</v>
      </c>
      <c r="B262" s="96" t="s">
        <v>247</v>
      </c>
      <c r="C262" s="78" t="s">
        <v>35</v>
      </c>
      <c r="D262" s="78" t="s">
        <v>27</v>
      </c>
      <c r="E262" s="78" t="s">
        <v>344</v>
      </c>
      <c r="F262" s="78" t="s">
        <v>190</v>
      </c>
      <c r="G262" s="91">
        <f>G263</f>
        <v>119016.14</v>
      </c>
      <c r="H262" s="91">
        <f t="shared" si="64"/>
        <v>8180.78</v>
      </c>
      <c r="I262" s="91">
        <f t="shared" si="64"/>
        <v>8180.78</v>
      </c>
      <c r="J262" s="91">
        <f t="shared" si="64"/>
        <v>8180.78</v>
      </c>
      <c r="K262" s="93">
        <f>I262-J262</f>
        <v>0</v>
      </c>
      <c r="L262" s="79">
        <f>J262/I262</f>
        <v>1</v>
      </c>
    </row>
    <row r="263" spans="1:12" ht="63">
      <c r="A263" s="77" t="s">
        <v>238</v>
      </c>
      <c r="B263" s="96" t="s">
        <v>247</v>
      </c>
      <c r="C263" s="78" t="s">
        <v>35</v>
      </c>
      <c r="D263" s="78" t="s">
        <v>27</v>
      </c>
      <c r="E263" s="78" t="s">
        <v>344</v>
      </c>
      <c r="F263" s="78" t="s">
        <v>237</v>
      </c>
      <c r="G263" s="91">
        <v>119016.14</v>
      </c>
      <c r="H263" s="91">
        <v>8180.78</v>
      </c>
      <c r="I263" s="91">
        <v>8180.78</v>
      </c>
      <c r="J263" s="91">
        <v>8180.78</v>
      </c>
      <c r="K263" s="93">
        <f>I263-J263</f>
        <v>0</v>
      </c>
      <c r="L263" s="79">
        <f>J263/I263</f>
        <v>1</v>
      </c>
    </row>
    <row r="264" spans="1:12" ht="15.75">
      <c r="A264" s="77" t="s">
        <v>54</v>
      </c>
      <c r="B264" s="96" t="s">
        <v>247</v>
      </c>
      <c r="C264" s="78" t="s">
        <v>35</v>
      </c>
      <c r="D264" s="78" t="s">
        <v>28</v>
      </c>
      <c r="E264" s="78"/>
      <c r="F264" s="78"/>
      <c r="G264" s="91">
        <f>G265</f>
        <v>2675309.04</v>
      </c>
      <c r="H264" s="91">
        <f>H265</f>
        <v>57843723.9</v>
      </c>
      <c r="I264" s="91">
        <f>I265</f>
        <v>57843723.9</v>
      </c>
      <c r="J264" s="91">
        <f>J265</f>
        <v>52073343.309999995</v>
      </c>
      <c r="K264" s="93">
        <f t="shared" si="58"/>
        <v>5770380.590000004</v>
      </c>
      <c r="L264" s="79">
        <f t="shared" si="55"/>
        <v>0.900241889682348</v>
      </c>
    </row>
    <row r="265" spans="1:12" ht="31.5">
      <c r="A265" s="77" t="s">
        <v>299</v>
      </c>
      <c r="B265" s="96" t="s">
        <v>247</v>
      </c>
      <c r="C265" s="78" t="s">
        <v>35</v>
      </c>
      <c r="D265" s="78" t="s">
        <v>28</v>
      </c>
      <c r="E265" s="78" t="s">
        <v>236</v>
      </c>
      <c r="F265" s="78"/>
      <c r="G265" s="91">
        <f>G266</f>
        <v>2675309.04</v>
      </c>
      <c r="H265" s="91">
        <f>H266</f>
        <v>57843723.9</v>
      </c>
      <c r="I265" s="91">
        <f>I266</f>
        <v>57843723.9</v>
      </c>
      <c r="J265" s="91">
        <f>J266</f>
        <v>52073343.309999995</v>
      </c>
      <c r="K265" s="93">
        <f aca="true" t="shared" si="65" ref="K265:K271">I265-J265</f>
        <v>5770380.590000004</v>
      </c>
      <c r="L265" s="79">
        <f>J265/I265</f>
        <v>0.900241889682348</v>
      </c>
    </row>
    <row r="266" spans="1:12" ht="15.75">
      <c r="A266" s="77" t="s">
        <v>203</v>
      </c>
      <c r="B266" s="96" t="s">
        <v>247</v>
      </c>
      <c r="C266" s="78" t="s">
        <v>35</v>
      </c>
      <c r="D266" s="78" t="s">
        <v>28</v>
      </c>
      <c r="E266" s="78" t="s">
        <v>300</v>
      </c>
      <c r="F266" s="78"/>
      <c r="G266" s="91">
        <f>G267+G284+G290+G294++G307+G312</f>
        <v>2675309.04</v>
      </c>
      <c r="H266" s="91">
        <f>H267+H284+H290+H294++H307+H312</f>
        <v>57843723.9</v>
      </c>
      <c r="I266" s="91">
        <f>I267+I284+I290+I294++I307+I312</f>
        <v>57843723.9</v>
      </c>
      <c r="J266" s="91">
        <f>J267+J284+J290+J294++J307+J312</f>
        <v>52073343.309999995</v>
      </c>
      <c r="K266" s="93">
        <f t="shared" si="65"/>
        <v>5770380.590000004</v>
      </c>
      <c r="L266" s="79">
        <f>J266/I266</f>
        <v>0.900241889682348</v>
      </c>
    </row>
    <row r="267" spans="1:12" ht="15.75">
      <c r="A267" s="77" t="s">
        <v>334</v>
      </c>
      <c r="B267" s="96" t="s">
        <v>247</v>
      </c>
      <c r="C267" s="78" t="s">
        <v>35</v>
      </c>
      <c r="D267" s="78" t="s">
        <v>28</v>
      </c>
      <c r="E267" s="78" t="s">
        <v>332</v>
      </c>
      <c r="F267" s="78"/>
      <c r="G267" s="91">
        <f>G268+G272+G276+G280</f>
        <v>1198870</v>
      </c>
      <c r="H267" s="91">
        <f>H268+H272+H276+H280</f>
        <v>5461594.550000001</v>
      </c>
      <c r="I267" s="91">
        <f>I268+I272+I276+I280</f>
        <v>5461594.550000001</v>
      </c>
      <c r="J267" s="91">
        <f>J268+J272+J276+J280</f>
        <v>4872170.55</v>
      </c>
      <c r="K267" s="93">
        <f t="shared" si="65"/>
        <v>589424.0000000009</v>
      </c>
      <c r="L267" s="79">
        <v>0</v>
      </c>
    </row>
    <row r="268" spans="1:12" ht="63">
      <c r="A268" s="77" t="s">
        <v>346</v>
      </c>
      <c r="B268" s="96" t="s">
        <v>247</v>
      </c>
      <c r="C268" s="78" t="s">
        <v>35</v>
      </c>
      <c r="D268" s="78" t="s">
        <v>28</v>
      </c>
      <c r="E268" s="78" t="s">
        <v>309</v>
      </c>
      <c r="F268" s="78"/>
      <c r="G268" s="91">
        <f>G269</f>
        <v>0</v>
      </c>
      <c r="H268" s="91">
        <f aca="true" t="shared" si="66" ref="H268:J270">H269</f>
        <v>512990</v>
      </c>
      <c r="I268" s="91">
        <f t="shared" si="66"/>
        <v>512990</v>
      </c>
      <c r="J268" s="91">
        <f t="shared" si="66"/>
        <v>512990</v>
      </c>
      <c r="K268" s="93">
        <f t="shared" si="65"/>
        <v>0</v>
      </c>
      <c r="L268" s="79">
        <v>0</v>
      </c>
    </row>
    <row r="269" spans="1:12" ht="31.5">
      <c r="A269" s="77" t="s">
        <v>68</v>
      </c>
      <c r="B269" s="96" t="s">
        <v>247</v>
      </c>
      <c r="C269" s="78" t="s">
        <v>35</v>
      </c>
      <c r="D269" s="78" t="s">
        <v>28</v>
      </c>
      <c r="E269" s="78" t="s">
        <v>309</v>
      </c>
      <c r="F269" s="78" t="s">
        <v>173</v>
      </c>
      <c r="G269" s="91">
        <f>G270</f>
        <v>0</v>
      </c>
      <c r="H269" s="91">
        <f t="shared" si="66"/>
        <v>512990</v>
      </c>
      <c r="I269" s="91">
        <f t="shared" si="66"/>
        <v>512990</v>
      </c>
      <c r="J269" s="91">
        <f t="shared" si="66"/>
        <v>512990</v>
      </c>
      <c r="K269" s="93">
        <f t="shared" si="65"/>
        <v>0</v>
      </c>
      <c r="L269" s="79">
        <v>0</v>
      </c>
    </row>
    <row r="270" spans="1:12" ht="31.5">
      <c r="A270" s="77" t="s">
        <v>69</v>
      </c>
      <c r="B270" s="96" t="s">
        <v>247</v>
      </c>
      <c r="C270" s="78" t="s">
        <v>35</v>
      </c>
      <c r="D270" s="78" t="s">
        <v>28</v>
      </c>
      <c r="E270" s="78" t="s">
        <v>309</v>
      </c>
      <c r="F270" s="78" t="s">
        <v>174</v>
      </c>
      <c r="G270" s="91">
        <f>G271</f>
        <v>0</v>
      </c>
      <c r="H270" s="91">
        <f t="shared" si="66"/>
        <v>512990</v>
      </c>
      <c r="I270" s="91">
        <f t="shared" si="66"/>
        <v>512990</v>
      </c>
      <c r="J270" s="91">
        <f t="shared" si="66"/>
        <v>512990</v>
      </c>
      <c r="K270" s="93">
        <f t="shared" si="65"/>
        <v>0</v>
      </c>
      <c r="L270" s="79">
        <v>0</v>
      </c>
    </row>
    <row r="271" spans="1:12" ht="31.5">
      <c r="A271" s="77" t="s">
        <v>45</v>
      </c>
      <c r="B271" s="96" t="s">
        <v>247</v>
      </c>
      <c r="C271" s="78" t="s">
        <v>35</v>
      </c>
      <c r="D271" s="78" t="s">
        <v>28</v>
      </c>
      <c r="E271" s="78" t="s">
        <v>309</v>
      </c>
      <c r="F271" s="78" t="s">
        <v>175</v>
      </c>
      <c r="G271" s="91">
        <v>0</v>
      </c>
      <c r="H271" s="91">
        <v>512990</v>
      </c>
      <c r="I271" s="91">
        <v>512990</v>
      </c>
      <c r="J271" s="91">
        <v>512990</v>
      </c>
      <c r="K271" s="93">
        <f t="shared" si="65"/>
        <v>0</v>
      </c>
      <c r="L271" s="79">
        <v>0</v>
      </c>
    </row>
    <row r="272" spans="1:12" ht="63">
      <c r="A272" s="77" t="s">
        <v>347</v>
      </c>
      <c r="B272" s="96" t="s">
        <v>247</v>
      </c>
      <c r="C272" s="78" t="s">
        <v>35</v>
      </c>
      <c r="D272" s="78" t="s">
        <v>28</v>
      </c>
      <c r="E272" s="78" t="s">
        <v>348</v>
      </c>
      <c r="F272" s="78"/>
      <c r="G272" s="91">
        <f>G273</f>
        <v>200000</v>
      </c>
      <c r="H272" s="91">
        <f>H273</f>
        <v>236876.32</v>
      </c>
      <c r="I272" s="91">
        <f>I273</f>
        <v>236876.32</v>
      </c>
      <c r="J272" s="91">
        <f>J273</f>
        <v>236876.32</v>
      </c>
      <c r="K272" s="93">
        <f t="shared" si="58"/>
        <v>0</v>
      </c>
      <c r="L272" s="79">
        <f t="shared" si="55"/>
        <v>1</v>
      </c>
    </row>
    <row r="273" spans="1:12" ht="31.5">
      <c r="A273" s="77" t="s">
        <v>68</v>
      </c>
      <c r="B273" s="96" t="s">
        <v>247</v>
      </c>
      <c r="C273" s="78" t="s">
        <v>35</v>
      </c>
      <c r="D273" s="78" t="s">
        <v>28</v>
      </c>
      <c r="E273" s="78" t="s">
        <v>348</v>
      </c>
      <c r="F273" s="78" t="s">
        <v>173</v>
      </c>
      <c r="G273" s="91">
        <f>G274</f>
        <v>200000</v>
      </c>
      <c r="H273" s="91">
        <f aca="true" t="shared" si="67" ref="H273:J274">H274</f>
        <v>236876.32</v>
      </c>
      <c r="I273" s="91">
        <f t="shared" si="67"/>
        <v>236876.32</v>
      </c>
      <c r="J273" s="91">
        <f t="shared" si="67"/>
        <v>236876.32</v>
      </c>
      <c r="K273" s="93">
        <f t="shared" si="58"/>
        <v>0</v>
      </c>
      <c r="L273" s="79">
        <f t="shared" si="55"/>
        <v>1</v>
      </c>
    </row>
    <row r="274" spans="1:12" ht="31.5">
      <c r="A274" s="77" t="s">
        <v>69</v>
      </c>
      <c r="B274" s="96" t="s">
        <v>247</v>
      </c>
      <c r="C274" s="78" t="s">
        <v>35</v>
      </c>
      <c r="D274" s="78" t="s">
        <v>28</v>
      </c>
      <c r="E274" s="78" t="s">
        <v>348</v>
      </c>
      <c r="F274" s="78" t="s">
        <v>174</v>
      </c>
      <c r="G274" s="91">
        <f>G275</f>
        <v>200000</v>
      </c>
      <c r="H274" s="91">
        <f t="shared" si="67"/>
        <v>236876.32</v>
      </c>
      <c r="I274" s="91">
        <f t="shared" si="67"/>
        <v>236876.32</v>
      </c>
      <c r="J274" s="91">
        <f t="shared" si="67"/>
        <v>236876.32</v>
      </c>
      <c r="K274" s="93">
        <f t="shared" si="58"/>
        <v>0</v>
      </c>
      <c r="L274" s="79">
        <f t="shared" si="55"/>
        <v>1</v>
      </c>
    </row>
    <row r="275" spans="1:12" ht="31.5">
      <c r="A275" s="77" t="s">
        <v>45</v>
      </c>
      <c r="B275" s="96" t="s">
        <v>247</v>
      </c>
      <c r="C275" s="78" t="s">
        <v>35</v>
      </c>
      <c r="D275" s="78" t="s">
        <v>28</v>
      </c>
      <c r="E275" s="78" t="s">
        <v>348</v>
      </c>
      <c r="F275" s="78" t="s">
        <v>175</v>
      </c>
      <c r="G275" s="91">
        <v>200000</v>
      </c>
      <c r="H275" s="91">
        <v>236876.32</v>
      </c>
      <c r="I275" s="91">
        <v>236876.32</v>
      </c>
      <c r="J275" s="91">
        <v>236876.32</v>
      </c>
      <c r="K275" s="93">
        <f t="shared" si="58"/>
        <v>0</v>
      </c>
      <c r="L275" s="79">
        <f t="shared" si="55"/>
        <v>1</v>
      </c>
    </row>
    <row r="276" spans="1:12" ht="63">
      <c r="A276" s="77" t="s">
        <v>350</v>
      </c>
      <c r="B276" s="96" t="s">
        <v>247</v>
      </c>
      <c r="C276" s="78" t="s">
        <v>35</v>
      </c>
      <c r="D276" s="78" t="s">
        <v>28</v>
      </c>
      <c r="E276" s="78" t="s">
        <v>349</v>
      </c>
      <c r="F276" s="78"/>
      <c r="G276" s="91">
        <f>G277</f>
        <v>170000</v>
      </c>
      <c r="H276" s="91">
        <f aca="true" t="shared" si="68" ref="H276:J278">H277</f>
        <v>58343</v>
      </c>
      <c r="I276" s="91">
        <f t="shared" si="68"/>
        <v>58343</v>
      </c>
      <c r="J276" s="91">
        <f t="shared" si="68"/>
        <v>58343</v>
      </c>
      <c r="K276" s="93">
        <f t="shared" si="58"/>
        <v>0</v>
      </c>
      <c r="L276" s="79">
        <f t="shared" si="55"/>
        <v>1</v>
      </c>
    </row>
    <row r="277" spans="1:12" ht="31.5">
      <c r="A277" s="77" t="s">
        <v>68</v>
      </c>
      <c r="B277" s="96" t="s">
        <v>247</v>
      </c>
      <c r="C277" s="78" t="s">
        <v>35</v>
      </c>
      <c r="D277" s="78" t="s">
        <v>28</v>
      </c>
      <c r="E277" s="78" t="s">
        <v>349</v>
      </c>
      <c r="F277" s="78" t="s">
        <v>173</v>
      </c>
      <c r="G277" s="91">
        <f>G278</f>
        <v>170000</v>
      </c>
      <c r="H277" s="91">
        <f t="shared" si="68"/>
        <v>58343</v>
      </c>
      <c r="I277" s="91">
        <f t="shared" si="68"/>
        <v>58343</v>
      </c>
      <c r="J277" s="91">
        <f t="shared" si="68"/>
        <v>58343</v>
      </c>
      <c r="K277" s="93">
        <f t="shared" si="58"/>
        <v>0</v>
      </c>
      <c r="L277" s="79">
        <f t="shared" si="55"/>
        <v>1</v>
      </c>
    </row>
    <row r="278" spans="1:12" ht="31.5">
      <c r="A278" s="77" t="s">
        <v>69</v>
      </c>
      <c r="B278" s="96" t="s">
        <v>247</v>
      </c>
      <c r="C278" s="78" t="s">
        <v>35</v>
      </c>
      <c r="D278" s="78" t="s">
        <v>28</v>
      </c>
      <c r="E278" s="78" t="s">
        <v>349</v>
      </c>
      <c r="F278" s="78" t="s">
        <v>174</v>
      </c>
      <c r="G278" s="91">
        <f>G279</f>
        <v>170000</v>
      </c>
      <c r="H278" s="91">
        <f t="shared" si="68"/>
        <v>58343</v>
      </c>
      <c r="I278" s="91">
        <f t="shared" si="68"/>
        <v>58343</v>
      </c>
      <c r="J278" s="91">
        <f t="shared" si="68"/>
        <v>58343</v>
      </c>
      <c r="K278" s="93">
        <f t="shared" si="58"/>
        <v>0</v>
      </c>
      <c r="L278" s="79">
        <f t="shared" si="55"/>
        <v>1</v>
      </c>
    </row>
    <row r="279" spans="1:12" ht="31.5">
      <c r="A279" s="77" t="s">
        <v>45</v>
      </c>
      <c r="B279" s="96" t="s">
        <v>247</v>
      </c>
      <c r="C279" s="78" t="s">
        <v>35</v>
      </c>
      <c r="D279" s="78" t="s">
        <v>28</v>
      </c>
      <c r="E279" s="78" t="s">
        <v>349</v>
      </c>
      <c r="F279" s="78" t="s">
        <v>175</v>
      </c>
      <c r="G279" s="91">
        <v>170000</v>
      </c>
      <c r="H279" s="91">
        <v>58343</v>
      </c>
      <c r="I279" s="91">
        <v>58343</v>
      </c>
      <c r="J279" s="91">
        <v>58343</v>
      </c>
      <c r="K279" s="93">
        <f t="shared" si="58"/>
        <v>0</v>
      </c>
      <c r="L279" s="79">
        <f t="shared" si="55"/>
        <v>1</v>
      </c>
    </row>
    <row r="280" spans="1:12" ht="78.75">
      <c r="A280" s="77" t="s">
        <v>351</v>
      </c>
      <c r="B280" s="96" t="s">
        <v>247</v>
      </c>
      <c r="C280" s="78" t="s">
        <v>35</v>
      </c>
      <c r="D280" s="78" t="s">
        <v>28</v>
      </c>
      <c r="E280" s="78" t="s">
        <v>352</v>
      </c>
      <c r="F280" s="78"/>
      <c r="G280" s="91">
        <f>G281</f>
        <v>828870</v>
      </c>
      <c r="H280" s="91">
        <f aca="true" t="shared" si="69" ref="H280:J282">H281</f>
        <v>4653385.23</v>
      </c>
      <c r="I280" s="91">
        <f t="shared" si="69"/>
        <v>4653385.23</v>
      </c>
      <c r="J280" s="91">
        <f t="shared" si="69"/>
        <v>4063961.23</v>
      </c>
      <c r="K280" s="93">
        <f t="shared" si="58"/>
        <v>589424.0000000005</v>
      </c>
      <c r="L280" s="79">
        <f t="shared" si="55"/>
        <v>0.8733343639378852</v>
      </c>
    </row>
    <row r="281" spans="1:12" ht="31.5">
      <c r="A281" s="77" t="s">
        <v>68</v>
      </c>
      <c r="B281" s="96" t="s">
        <v>247</v>
      </c>
      <c r="C281" s="78" t="s">
        <v>35</v>
      </c>
      <c r="D281" s="78" t="s">
        <v>28</v>
      </c>
      <c r="E281" s="78" t="s">
        <v>352</v>
      </c>
      <c r="F281" s="78" t="s">
        <v>173</v>
      </c>
      <c r="G281" s="91">
        <f>G282</f>
        <v>828870</v>
      </c>
      <c r="H281" s="91">
        <f t="shared" si="69"/>
        <v>4653385.23</v>
      </c>
      <c r="I281" s="91">
        <f t="shared" si="69"/>
        <v>4653385.23</v>
      </c>
      <c r="J281" s="91">
        <f t="shared" si="69"/>
        <v>4063961.23</v>
      </c>
      <c r="K281" s="93">
        <f t="shared" si="58"/>
        <v>589424.0000000005</v>
      </c>
      <c r="L281" s="79">
        <f t="shared" si="55"/>
        <v>0.8733343639378852</v>
      </c>
    </row>
    <row r="282" spans="1:12" ht="31.5">
      <c r="A282" s="77" t="s">
        <v>69</v>
      </c>
      <c r="B282" s="96" t="s">
        <v>247</v>
      </c>
      <c r="C282" s="78" t="s">
        <v>35</v>
      </c>
      <c r="D282" s="78" t="s">
        <v>28</v>
      </c>
      <c r="E282" s="78" t="s">
        <v>352</v>
      </c>
      <c r="F282" s="78" t="s">
        <v>174</v>
      </c>
      <c r="G282" s="91">
        <f>G283</f>
        <v>828870</v>
      </c>
      <c r="H282" s="91">
        <f t="shared" si="69"/>
        <v>4653385.23</v>
      </c>
      <c r="I282" s="91">
        <f t="shared" si="69"/>
        <v>4653385.23</v>
      </c>
      <c r="J282" s="91">
        <f t="shared" si="69"/>
        <v>4063961.23</v>
      </c>
      <c r="K282" s="93">
        <f t="shared" si="58"/>
        <v>589424.0000000005</v>
      </c>
      <c r="L282" s="79">
        <f t="shared" si="55"/>
        <v>0.8733343639378852</v>
      </c>
    </row>
    <row r="283" spans="1:12" ht="31.5">
      <c r="A283" s="77" t="s">
        <v>45</v>
      </c>
      <c r="B283" s="96" t="s">
        <v>247</v>
      </c>
      <c r="C283" s="78" t="s">
        <v>35</v>
      </c>
      <c r="D283" s="78" t="s">
        <v>28</v>
      </c>
      <c r="E283" s="78" t="s">
        <v>352</v>
      </c>
      <c r="F283" s="78" t="s">
        <v>175</v>
      </c>
      <c r="G283" s="91">
        <v>828870</v>
      </c>
      <c r="H283" s="91">
        <v>4653385.23</v>
      </c>
      <c r="I283" s="91">
        <v>4653385.23</v>
      </c>
      <c r="J283" s="91">
        <v>4063961.23</v>
      </c>
      <c r="K283" s="93">
        <f t="shared" si="58"/>
        <v>589424.0000000005</v>
      </c>
      <c r="L283" s="79">
        <f t="shared" si="55"/>
        <v>0.8733343639378852</v>
      </c>
    </row>
    <row r="284" spans="1:12" ht="47.25">
      <c r="A284" s="77" t="s">
        <v>301</v>
      </c>
      <c r="B284" s="96" t="s">
        <v>247</v>
      </c>
      <c r="C284" s="78" t="s">
        <v>35</v>
      </c>
      <c r="D284" s="78" t="s">
        <v>28</v>
      </c>
      <c r="E284" s="78" t="s">
        <v>316</v>
      </c>
      <c r="F284" s="78"/>
      <c r="G284" s="91">
        <f>G285</f>
        <v>10000</v>
      </c>
      <c r="H284" s="91">
        <f>H285</f>
        <v>6200</v>
      </c>
      <c r="I284" s="91">
        <f>I285</f>
        <v>6200</v>
      </c>
      <c r="J284" s="91">
        <f>J285</f>
        <v>6200</v>
      </c>
      <c r="K284" s="93">
        <f t="shared" si="58"/>
        <v>0</v>
      </c>
      <c r="L284" s="79">
        <f t="shared" si="55"/>
        <v>1</v>
      </c>
    </row>
    <row r="285" spans="1:12" ht="78.75">
      <c r="A285" s="77" t="s">
        <v>354</v>
      </c>
      <c r="B285" s="96" t="s">
        <v>247</v>
      </c>
      <c r="C285" s="78" t="s">
        <v>35</v>
      </c>
      <c r="D285" s="78" t="s">
        <v>28</v>
      </c>
      <c r="E285" s="78" t="s">
        <v>353</v>
      </c>
      <c r="F285" s="78"/>
      <c r="G285" s="91">
        <f>G286</f>
        <v>10000</v>
      </c>
      <c r="H285" s="91">
        <f aca="true" t="shared" si="70" ref="H285:J287">H286</f>
        <v>6200</v>
      </c>
      <c r="I285" s="91">
        <f t="shared" si="70"/>
        <v>6200</v>
      </c>
      <c r="J285" s="91">
        <f t="shared" si="70"/>
        <v>6200</v>
      </c>
      <c r="K285" s="93">
        <f t="shared" si="58"/>
        <v>0</v>
      </c>
      <c r="L285" s="79">
        <f aca="true" t="shared" si="71" ref="L285:L346">J285/I285</f>
        <v>1</v>
      </c>
    </row>
    <row r="286" spans="1:12" ht="31.5">
      <c r="A286" s="77" t="s">
        <v>68</v>
      </c>
      <c r="B286" s="96" t="s">
        <v>247</v>
      </c>
      <c r="C286" s="78" t="s">
        <v>35</v>
      </c>
      <c r="D286" s="78" t="s">
        <v>28</v>
      </c>
      <c r="E286" s="78" t="s">
        <v>353</v>
      </c>
      <c r="F286" s="78" t="s">
        <v>173</v>
      </c>
      <c r="G286" s="91">
        <f>G287</f>
        <v>10000</v>
      </c>
      <c r="H286" s="91">
        <f t="shared" si="70"/>
        <v>6200</v>
      </c>
      <c r="I286" s="91">
        <f t="shared" si="70"/>
        <v>6200</v>
      </c>
      <c r="J286" s="91">
        <f t="shared" si="70"/>
        <v>6200</v>
      </c>
      <c r="K286" s="93">
        <f t="shared" si="58"/>
        <v>0</v>
      </c>
      <c r="L286" s="79">
        <f t="shared" si="71"/>
        <v>1</v>
      </c>
    </row>
    <row r="287" spans="1:12" ht="31.5">
      <c r="A287" s="77" t="s">
        <v>69</v>
      </c>
      <c r="B287" s="96" t="s">
        <v>247</v>
      </c>
      <c r="C287" s="78" t="s">
        <v>35</v>
      </c>
      <c r="D287" s="78" t="s">
        <v>28</v>
      </c>
      <c r="E287" s="78" t="s">
        <v>353</v>
      </c>
      <c r="F287" s="78" t="s">
        <v>174</v>
      </c>
      <c r="G287" s="91">
        <f>G288</f>
        <v>10000</v>
      </c>
      <c r="H287" s="91">
        <f t="shared" si="70"/>
        <v>6200</v>
      </c>
      <c r="I287" s="91">
        <f t="shared" si="70"/>
        <v>6200</v>
      </c>
      <c r="J287" s="91">
        <f t="shared" si="70"/>
        <v>6200</v>
      </c>
      <c r="K287" s="93">
        <f t="shared" si="58"/>
        <v>0</v>
      </c>
      <c r="L287" s="79">
        <f t="shared" si="71"/>
        <v>1</v>
      </c>
    </row>
    <row r="288" spans="1:12" ht="31.5">
      <c r="A288" s="77" t="s">
        <v>45</v>
      </c>
      <c r="B288" s="96" t="s">
        <v>247</v>
      </c>
      <c r="C288" s="78" t="s">
        <v>35</v>
      </c>
      <c r="D288" s="78" t="s">
        <v>28</v>
      </c>
      <c r="E288" s="78" t="s">
        <v>353</v>
      </c>
      <c r="F288" s="78" t="s">
        <v>175</v>
      </c>
      <c r="G288" s="91">
        <v>10000</v>
      </c>
      <c r="H288" s="91">
        <v>6200</v>
      </c>
      <c r="I288" s="91">
        <v>6200</v>
      </c>
      <c r="J288" s="91">
        <v>6200</v>
      </c>
      <c r="K288" s="93">
        <f t="shared" si="58"/>
        <v>0</v>
      </c>
      <c r="L288" s="79">
        <f t="shared" si="71"/>
        <v>1</v>
      </c>
    </row>
    <row r="289" spans="1:12" ht="15.75">
      <c r="A289" s="77" t="s">
        <v>357</v>
      </c>
      <c r="B289" s="96" t="s">
        <v>247</v>
      </c>
      <c r="C289" s="78" t="s">
        <v>35</v>
      </c>
      <c r="D289" s="78" t="s">
        <v>28</v>
      </c>
      <c r="E289" s="78" t="s">
        <v>355</v>
      </c>
      <c r="F289" s="78"/>
      <c r="G289" s="91">
        <f>G290</f>
        <v>299442.62</v>
      </c>
      <c r="H289" s="91">
        <f>H290</f>
        <v>0</v>
      </c>
      <c r="I289" s="91">
        <f>I290</f>
        <v>0</v>
      </c>
      <c r="J289" s="91">
        <f>J290</f>
        <v>0</v>
      </c>
      <c r="K289" s="93">
        <f>I289-J289</f>
        <v>0</v>
      </c>
      <c r="L289" s="79" t="e">
        <f>J289/I289</f>
        <v>#DIV/0!</v>
      </c>
    </row>
    <row r="290" spans="1:12" ht="63">
      <c r="A290" s="77" t="s">
        <v>358</v>
      </c>
      <c r="B290" s="96" t="s">
        <v>247</v>
      </c>
      <c r="C290" s="78" t="s">
        <v>35</v>
      </c>
      <c r="D290" s="78" t="s">
        <v>28</v>
      </c>
      <c r="E290" s="78" t="s">
        <v>356</v>
      </c>
      <c r="F290" s="78"/>
      <c r="G290" s="91">
        <f>G291</f>
        <v>299442.62</v>
      </c>
      <c r="H290" s="91">
        <f aca="true" t="shared" si="72" ref="H290:J292">H291</f>
        <v>0</v>
      </c>
      <c r="I290" s="91">
        <f t="shared" si="72"/>
        <v>0</v>
      </c>
      <c r="J290" s="91">
        <f t="shared" si="72"/>
        <v>0</v>
      </c>
      <c r="K290" s="93">
        <f t="shared" si="58"/>
        <v>0</v>
      </c>
      <c r="L290" s="79" t="e">
        <f t="shared" si="71"/>
        <v>#DIV/0!</v>
      </c>
    </row>
    <row r="291" spans="1:12" ht="31.5">
      <c r="A291" s="77" t="s">
        <v>68</v>
      </c>
      <c r="B291" s="96" t="s">
        <v>247</v>
      </c>
      <c r="C291" s="78" t="s">
        <v>35</v>
      </c>
      <c r="D291" s="78" t="s">
        <v>28</v>
      </c>
      <c r="E291" s="78" t="s">
        <v>356</v>
      </c>
      <c r="F291" s="78" t="s">
        <v>173</v>
      </c>
      <c r="G291" s="91">
        <f>G292</f>
        <v>299442.62</v>
      </c>
      <c r="H291" s="91">
        <f t="shared" si="72"/>
        <v>0</v>
      </c>
      <c r="I291" s="91">
        <f t="shared" si="72"/>
        <v>0</v>
      </c>
      <c r="J291" s="91">
        <f t="shared" si="72"/>
        <v>0</v>
      </c>
      <c r="K291" s="93">
        <f aca="true" t="shared" si="73" ref="K291:K351">I291-J291</f>
        <v>0</v>
      </c>
      <c r="L291" s="79" t="e">
        <f t="shared" si="71"/>
        <v>#DIV/0!</v>
      </c>
    </row>
    <row r="292" spans="1:12" ht="31.5">
      <c r="A292" s="77" t="s">
        <v>69</v>
      </c>
      <c r="B292" s="96" t="s">
        <v>247</v>
      </c>
      <c r="C292" s="78" t="s">
        <v>35</v>
      </c>
      <c r="D292" s="78" t="s">
        <v>28</v>
      </c>
      <c r="E292" s="78" t="s">
        <v>356</v>
      </c>
      <c r="F292" s="78" t="s">
        <v>174</v>
      </c>
      <c r="G292" s="91">
        <f>G293</f>
        <v>299442.62</v>
      </c>
      <c r="H292" s="91">
        <f t="shared" si="72"/>
        <v>0</v>
      </c>
      <c r="I292" s="91">
        <f t="shared" si="72"/>
        <v>0</v>
      </c>
      <c r="J292" s="91">
        <f t="shared" si="72"/>
        <v>0</v>
      </c>
      <c r="K292" s="93">
        <f t="shared" si="73"/>
        <v>0</v>
      </c>
      <c r="L292" s="79" t="e">
        <f t="shared" si="71"/>
        <v>#DIV/0!</v>
      </c>
    </row>
    <row r="293" spans="1:12" ht="31.5">
      <c r="A293" s="77" t="s">
        <v>45</v>
      </c>
      <c r="B293" s="96" t="s">
        <v>247</v>
      </c>
      <c r="C293" s="78" t="s">
        <v>35</v>
      </c>
      <c r="D293" s="78" t="s">
        <v>28</v>
      </c>
      <c r="E293" s="78" t="s">
        <v>356</v>
      </c>
      <c r="F293" s="78" t="s">
        <v>175</v>
      </c>
      <c r="G293" s="91">
        <v>299442.62</v>
      </c>
      <c r="H293" s="91">
        <v>0</v>
      </c>
      <c r="I293" s="91">
        <v>0</v>
      </c>
      <c r="J293" s="91">
        <v>0</v>
      </c>
      <c r="K293" s="93">
        <f t="shared" si="73"/>
        <v>0</v>
      </c>
      <c r="L293" s="79" t="e">
        <f t="shared" si="71"/>
        <v>#DIV/0!</v>
      </c>
    </row>
    <row r="294" spans="1:12" ht="15.75">
      <c r="A294" s="77" t="s">
        <v>334</v>
      </c>
      <c r="B294" s="96" t="s">
        <v>247</v>
      </c>
      <c r="C294" s="78" t="s">
        <v>35</v>
      </c>
      <c r="D294" s="78" t="s">
        <v>28</v>
      </c>
      <c r="E294" s="78" t="s">
        <v>332</v>
      </c>
      <c r="F294" s="78"/>
      <c r="G294" s="91">
        <f>G295+G299+G303</f>
        <v>140109</v>
      </c>
      <c r="H294" s="91">
        <f>H295+H299+H303</f>
        <v>266486.73</v>
      </c>
      <c r="I294" s="91">
        <f>I295+I299+I303</f>
        <v>266486.73</v>
      </c>
      <c r="J294" s="91">
        <f>J295+J299+J303</f>
        <v>264486.73</v>
      </c>
      <c r="K294" s="93">
        <f t="shared" si="73"/>
        <v>2000</v>
      </c>
      <c r="L294" s="79">
        <f t="shared" si="71"/>
        <v>0.992494935864161</v>
      </c>
    </row>
    <row r="295" spans="1:12" ht="78.75">
      <c r="A295" s="77" t="s">
        <v>360</v>
      </c>
      <c r="B295" s="96" t="s">
        <v>247</v>
      </c>
      <c r="C295" s="78" t="s">
        <v>35</v>
      </c>
      <c r="D295" s="78" t="s">
        <v>28</v>
      </c>
      <c r="E295" s="78" t="s">
        <v>359</v>
      </c>
      <c r="F295" s="78"/>
      <c r="G295" s="91">
        <f>G296</f>
        <v>140109</v>
      </c>
      <c r="H295" s="91">
        <f>H296</f>
        <v>103390</v>
      </c>
      <c r="I295" s="91">
        <f>I296</f>
        <v>103390</v>
      </c>
      <c r="J295" s="91">
        <f>J296</f>
        <v>103390</v>
      </c>
      <c r="K295" s="93">
        <f t="shared" si="73"/>
        <v>0</v>
      </c>
      <c r="L295" s="79">
        <f t="shared" si="71"/>
        <v>1</v>
      </c>
    </row>
    <row r="296" spans="1:12" ht="31.5">
      <c r="A296" s="77" t="s">
        <v>68</v>
      </c>
      <c r="B296" s="96" t="s">
        <v>247</v>
      </c>
      <c r="C296" s="78" t="s">
        <v>35</v>
      </c>
      <c r="D296" s="78" t="s">
        <v>28</v>
      </c>
      <c r="E296" s="78" t="s">
        <v>359</v>
      </c>
      <c r="F296" s="78" t="s">
        <v>173</v>
      </c>
      <c r="G296" s="91">
        <f>G297</f>
        <v>140109</v>
      </c>
      <c r="H296" s="91">
        <f aca="true" t="shared" si="74" ref="H296:J297">H297</f>
        <v>103390</v>
      </c>
      <c r="I296" s="91">
        <f t="shared" si="74"/>
        <v>103390</v>
      </c>
      <c r="J296" s="91">
        <f t="shared" si="74"/>
        <v>103390</v>
      </c>
      <c r="K296" s="93">
        <f t="shared" si="73"/>
        <v>0</v>
      </c>
      <c r="L296" s="79">
        <f t="shared" si="71"/>
        <v>1</v>
      </c>
    </row>
    <row r="297" spans="1:12" ht="31.5">
      <c r="A297" s="77" t="s">
        <v>69</v>
      </c>
      <c r="B297" s="96" t="s">
        <v>247</v>
      </c>
      <c r="C297" s="78" t="s">
        <v>35</v>
      </c>
      <c r="D297" s="78" t="s">
        <v>28</v>
      </c>
      <c r="E297" s="78" t="s">
        <v>359</v>
      </c>
      <c r="F297" s="78" t="s">
        <v>174</v>
      </c>
      <c r="G297" s="91">
        <f>G298</f>
        <v>140109</v>
      </c>
      <c r="H297" s="91">
        <f t="shared" si="74"/>
        <v>103390</v>
      </c>
      <c r="I297" s="91">
        <f t="shared" si="74"/>
        <v>103390</v>
      </c>
      <c r="J297" s="91">
        <f t="shared" si="74"/>
        <v>103390</v>
      </c>
      <c r="K297" s="93">
        <f t="shared" si="73"/>
        <v>0</v>
      </c>
      <c r="L297" s="79">
        <f t="shared" si="71"/>
        <v>1</v>
      </c>
    </row>
    <row r="298" spans="1:12" ht="31.5">
      <c r="A298" s="77" t="s">
        <v>45</v>
      </c>
      <c r="B298" s="96" t="s">
        <v>247</v>
      </c>
      <c r="C298" s="78" t="s">
        <v>35</v>
      </c>
      <c r="D298" s="78" t="s">
        <v>28</v>
      </c>
      <c r="E298" s="78" t="s">
        <v>359</v>
      </c>
      <c r="F298" s="78" t="s">
        <v>175</v>
      </c>
      <c r="G298" s="91">
        <v>140109</v>
      </c>
      <c r="H298" s="91">
        <v>103390</v>
      </c>
      <c r="I298" s="91">
        <v>103390</v>
      </c>
      <c r="J298" s="91">
        <v>103390</v>
      </c>
      <c r="K298" s="93">
        <f t="shared" si="73"/>
        <v>0</v>
      </c>
      <c r="L298" s="79">
        <f t="shared" si="71"/>
        <v>1</v>
      </c>
    </row>
    <row r="299" spans="1:12" ht="78.75">
      <c r="A299" s="77" t="s">
        <v>362</v>
      </c>
      <c r="B299" s="96" t="s">
        <v>247</v>
      </c>
      <c r="C299" s="78" t="s">
        <v>35</v>
      </c>
      <c r="D299" s="78" t="s">
        <v>28</v>
      </c>
      <c r="E299" s="78" t="s">
        <v>361</v>
      </c>
      <c r="F299" s="78"/>
      <c r="G299" s="91">
        <f>G300</f>
        <v>0</v>
      </c>
      <c r="H299" s="91">
        <f aca="true" t="shared" si="75" ref="H299:J301">H300</f>
        <v>14445</v>
      </c>
      <c r="I299" s="91">
        <f t="shared" si="75"/>
        <v>14445</v>
      </c>
      <c r="J299" s="91">
        <f t="shared" si="75"/>
        <v>14445</v>
      </c>
      <c r="K299" s="93">
        <f t="shared" si="73"/>
        <v>0</v>
      </c>
      <c r="L299" s="79">
        <f t="shared" si="71"/>
        <v>1</v>
      </c>
    </row>
    <row r="300" spans="1:12" ht="31.5">
      <c r="A300" s="77" t="s">
        <v>68</v>
      </c>
      <c r="B300" s="96" t="s">
        <v>247</v>
      </c>
      <c r="C300" s="78" t="s">
        <v>35</v>
      </c>
      <c r="D300" s="78" t="s">
        <v>28</v>
      </c>
      <c r="E300" s="78" t="s">
        <v>361</v>
      </c>
      <c r="F300" s="78" t="s">
        <v>173</v>
      </c>
      <c r="G300" s="91">
        <f>G301</f>
        <v>0</v>
      </c>
      <c r="H300" s="91">
        <f t="shared" si="75"/>
        <v>14445</v>
      </c>
      <c r="I300" s="91">
        <f t="shared" si="75"/>
        <v>14445</v>
      </c>
      <c r="J300" s="91">
        <f t="shared" si="75"/>
        <v>14445</v>
      </c>
      <c r="K300" s="93">
        <f t="shared" si="73"/>
        <v>0</v>
      </c>
      <c r="L300" s="79">
        <f t="shared" si="71"/>
        <v>1</v>
      </c>
    </row>
    <row r="301" spans="1:12" ht="31.5">
      <c r="A301" s="77" t="s">
        <v>69</v>
      </c>
      <c r="B301" s="96" t="s">
        <v>247</v>
      </c>
      <c r="C301" s="78" t="s">
        <v>35</v>
      </c>
      <c r="D301" s="78" t="s">
        <v>28</v>
      </c>
      <c r="E301" s="78" t="s">
        <v>361</v>
      </c>
      <c r="F301" s="78" t="s">
        <v>174</v>
      </c>
      <c r="G301" s="91">
        <f>G302</f>
        <v>0</v>
      </c>
      <c r="H301" s="91">
        <f t="shared" si="75"/>
        <v>14445</v>
      </c>
      <c r="I301" s="91">
        <f t="shared" si="75"/>
        <v>14445</v>
      </c>
      <c r="J301" s="91">
        <f t="shared" si="75"/>
        <v>14445</v>
      </c>
      <c r="K301" s="93">
        <f t="shared" si="73"/>
        <v>0</v>
      </c>
      <c r="L301" s="79">
        <f t="shared" si="71"/>
        <v>1</v>
      </c>
    </row>
    <row r="302" spans="1:12" ht="31.5">
      <c r="A302" s="77" t="s">
        <v>45</v>
      </c>
      <c r="B302" s="96" t="s">
        <v>247</v>
      </c>
      <c r="C302" s="78" t="s">
        <v>35</v>
      </c>
      <c r="D302" s="78" t="s">
        <v>28</v>
      </c>
      <c r="E302" s="78" t="s">
        <v>361</v>
      </c>
      <c r="F302" s="78" t="s">
        <v>175</v>
      </c>
      <c r="G302" s="91">
        <v>0</v>
      </c>
      <c r="H302" s="91">
        <v>14445</v>
      </c>
      <c r="I302" s="91">
        <v>14445</v>
      </c>
      <c r="J302" s="91">
        <v>14445</v>
      </c>
      <c r="K302" s="93">
        <f t="shared" si="73"/>
        <v>0</v>
      </c>
      <c r="L302" s="79">
        <f t="shared" si="71"/>
        <v>1</v>
      </c>
    </row>
    <row r="303" spans="1:12" ht="63">
      <c r="A303" s="77" t="s">
        <v>364</v>
      </c>
      <c r="B303" s="96" t="s">
        <v>247</v>
      </c>
      <c r="C303" s="78" t="s">
        <v>35</v>
      </c>
      <c r="D303" s="78" t="s">
        <v>28</v>
      </c>
      <c r="E303" s="78" t="s">
        <v>363</v>
      </c>
      <c r="F303" s="78"/>
      <c r="G303" s="91">
        <f>G304</f>
        <v>0</v>
      </c>
      <c r="H303" s="91">
        <f aca="true" t="shared" si="76" ref="H303:J305">H304</f>
        <v>148651.73</v>
      </c>
      <c r="I303" s="91">
        <f t="shared" si="76"/>
        <v>148651.73</v>
      </c>
      <c r="J303" s="91">
        <f t="shared" si="76"/>
        <v>146651.73</v>
      </c>
      <c r="K303" s="93">
        <f t="shared" si="73"/>
        <v>2000</v>
      </c>
      <c r="L303" s="79">
        <f t="shared" si="71"/>
        <v>0.9865457334401692</v>
      </c>
    </row>
    <row r="304" spans="1:12" ht="31.5">
      <c r="A304" s="77" t="s">
        <v>68</v>
      </c>
      <c r="B304" s="96" t="s">
        <v>247</v>
      </c>
      <c r="C304" s="78" t="s">
        <v>35</v>
      </c>
      <c r="D304" s="78" t="s">
        <v>28</v>
      </c>
      <c r="E304" s="78" t="s">
        <v>363</v>
      </c>
      <c r="F304" s="78" t="s">
        <v>173</v>
      </c>
      <c r="G304" s="91">
        <f>G305</f>
        <v>0</v>
      </c>
      <c r="H304" s="91">
        <f t="shared" si="76"/>
        <v>148651.73</v>
      </c>
      <c r="I304" s="91">
        <f t="shared" si="76"/>
        <v>148651.73</v>
      </c>
      <c r="J304" s="91">
        <f t="shared" si="76"/>
        <v>146651.73</v>
      </c>
      <c r="K304" s="93">
        <f t="shared" si="73"/>
        <v>2000</v>
      </c>
      <c r="L304" s="79">
        <f t="shared" si="71"/>
        <v>0.9865457334401692</v>
      </c>
    </row>
    <row r="305" spans="1:12" ht="31.5">
      <c r="A305" s="77" t="s">
        <v>69</v>
      </c>
      <c r="B305" s="96" t="s">
        <v>247</v>
      </c>
      <c r="C305" s="78" t="s">
        <v>35</v>
      </c>
      <c r="D305" s="78" t="s">
        <v>28</v>
      </c>
      <c r="E305" s="78" t="s">
        <v>363</v>
      </c>
      <c r="F305" s="78" t="s">
        <v>174</v>
      </c>
      <c r="G305" s="91">
        <f>G306</f>
        <v>0</v>
      </c>
      <c r="H305" s="91">
        <f t="shared" si="76"/>
        <v>148651.73</v>
      </c>
      <c r="I305" s="91">
        <f t="shared" si="76"/>
        <v>148651.73</v>
      </c>
      <c r="J305" s="91">
        <f t="shared" si="76"/>
        <v>146651.73</v>
      </c>
      <c r="K305" s="93">
        <f t="shared" si="73"/>
        <v>2000</v>
      </c>
      <c r="L305" s="79">
        <f t="shared" si="71"/>
        <v>0.9865457334401692</v>
      </c>
    </row>
    <row r="306" spans="1:12" ht="15.75">
      <c r="A306" s="77" t="s">
        <v>260</v>
      </c>
      <c r="B306" s="96" t="s">
        <v>247</v>
      </c>
      <c r="C306" s="78" t="s">
        <v>35</v>
      </c>
      <c r="D306" s="78" t="s">
        <v>28</v>
      </c>
      <c r="E306" s="78" t="s">
        <v>363</v>
      </c>
      <c r="F306" s="78" t="s">
        <v>259</v>
      </c>
      <c r="G306" s="91">
        <v>0</v>
      </c>
      <c r="H306" s="91">
        <v>148651.73</v>
      </c>
      <c r="I306" s="91">
        <f>H306</f>
        <v>148651.73</v>
      </c>
      <c r="J306" s="91">
        <v>146651.73</v>
      </c>
      <c r="K306" s="93">
        <f t="shared" si="73"/>
        <v>2000</v>
      </c>
      <c r="L306" s="79">
        <f t="shared" si="71"/>
        <v>0.9865457334401692</v>
      </c>
    </row>
    <row r="307" spans="1:12" ht="78.75">
      <c r="A307" s="77" t="s">
        <v>446</v>
      </c>
      <c r="B307" s="96" t="s">
        <v>247</v>
      </c>
      <c r="C307" s="78" t="s">
        <v>35</v>
      </c>
      <c r="D307" s="78" t="s">
        <v>28</v>
      </c>
      <c r="E307" s="78" t="s">
        <v>445</v>
      </c>
      <c r="F307" s="78"/>
      <c r="G307" s="91">
        <f>G308</f>
        <v>1026887.42</v>
      </c>
      <c r="H307" s="91">
        <f aca="true" t="shared" si="77" ref="H307:J309">H308</f>
        <v>49500000</v>
      </c>
      <c r="I307" s="91">
        <f t="shared" si="77"/>
        <v>49500000</v>
      </c>
      <c r="J307" s="91">
        <f t="shared" si="77"/>
        <v>44321043.41</v>
      </c>
      <c r="K307" s="93">
        <f t="shared" si="73"/>
        <v>5178956.590000004</v>
      </c>
      <c r="L307" s="79">
        <f t="shared" si="71"/>
        <v>0.8953746143434342</v>
      </c>
    </row>
    <row r="308" spans="1:12" ht="31.5">
      <c r="A308" s="77" t="s">
        <v>68</v>
      </c>
      <c r="B308" s="96" t="s">
        <v>247</v>
      </c>
      <c r="C308" s="78" t="s">
        <v>35</v>
      </c>
      <c r="D308" s="78" t="s">
        <v>28</v>
      </c>
      <c r="E308" s="78" t="s">
        <v>445</v>
      </c>
      <c r="F308" s="78" t="s">
        <v>173</v>
      </c>
      <c r="G308" s="91">
        <f>G309</f>
        <v>1026887.42</v>
      </c>
      <c r="H308" s="91">
        <f t="shared" si="77"/>
        <v>49500000</v>
      </c>
      <c r="I308" s="91">
        <f t="shared" si="77"/>
        <v>49500000</v>
      </c>
      <c r="J308" s="91">
        <f t="shared" si="77"/>
        <v>44321043.41</v>
      </c>
      <c r="K308" s="93">
        <f t="shared" si="73"/>
        <v>5178956.590000004</v>
      </c>
      <c r="L308" s="79">
        <f t="shared" si="71"/>
        <v>0.8953746143434342</v>
      </c>
    </row>
    <row r="309" spans="1:12" ht="31.5">
      <c r="A309" s="77" t="s">
        <v>69</v>
      </c>
      <c r="B309" s="96" t="s">
        <v>247</v>
      </c>
      <c r="C309" s="78" t="s">
        <v>35</v>
      </c>
      <c r="D309" s="78" t="s">
        <v>28</v>
      </c>
      <c r="E309" s="78" t="s">
        <v>445</v>
      </c>
      <c r="F309" s="78" t="s">
        <v>174</v>
      </c>
      <c r="G309" s="91">
        <f>G310</f>
        <v>1026887.42</v>
      </c>
      <c r="H309" s="91">
        <f t="shared" si="77"/>
        <v>49500000</v>
      </c>
      <c r="I309" s="91">
        <f t="shared" si="77"/>
        <v>49500000</v>
      </c>
      <c r="J309" s="91">
        <f t="shared" si="77"/>
        <v>44321043.41</v>
      </c>
      <c r="K309" s="93">
        <f t="shared" si="73"/>
        <v>5178956.590000004</v>
      </c>
      <c r="L309" s="79">
        <f t="shared" si="71"/>
        <v>0.8953746143434342</v>
      </c>
    </row>
    <row r="310" spans="1:12" ht="31.5">
      <c r="A310" s="77" t="s">
        <v>45</v>
      </c>
      <c r="B310" s="96" t="s">
        <v>247</v>
      </c>
      <c r="C310" s="78" t="s">
        <v>35</v>
      </c>
      <c r="D310" s="78" t="s">
        <v>28</v>
      </c>
      <c r="E310" s="78" t="s">
        <v>445</v>
      </c>
      <c r="F310" s="78" t="s">
        <v>175</v>
      </c>
      <c r="G310" s="91">
        <v>1026887.42</v>
      </c>
      <c r="H310" s="91">
        <v>49500000</v>
      </c>
      <c r="I310" s="91">
        <v>49500000</v>
      </c>
      <c r="J310" s="91">
        <v>44321043.41</v>
      </c>
      <c r="K310" s="93">
        <f t="shared" si="73"/>
        <v>5178956.590000004</v>
      </c>
      <c r="L310" s="79">
        <f t="shared" si="71"/>
        <v>0.8953746143434342</v>
      </c>
    </row>
    <row r="311" spans="1:12" ht="15.75">
      <c r="A311" s="77" t="s">
        <v>357</v>
      </c>
      <c r="B311" s="96" t="s">
        <v>247</v>
      </c>
      <c r="C311" s="78" t="s">
        <v>35</v>
      </c>
      <c r="D311" s="78" t="s">
        <v>28</v>
      </c>
      <c r="E311" s="78" t="s">
        <v>355</v>
      </c>
      <c r="F311" s="78"/>
      <c r="G311" s="91">
        <f>G312</f>
        <v>0</v>
      </c>
      <c r="H311" s="91">
        <f aca="true" t="shared" si="78" ref="H311:J314">H312</f>
        <v>2609442.62</v>
      </c>
      <c r="I311" s="91">
        <f t="shared" si="78"/>
        <v>2609442.62</v>
      </c>
      <c r="J311" s="91">
        <f t="shared" si="78"/>
        <v>2609442.62</v>
      </c>
      <c r="K311" s="93">
        <f>I311-J311</f>
        <v>0</v>
      </c>
      <c r="L311" s="79">
        <f t="shared" si="71"/>
        <v>1</v>
      </c>
    </row>
    <row r="312" spans="1:12" ht="78.75">
      <c r="A312" s="77" t="s">
        <v>366</v>
      </c>
      <c r="B312" s="96" t="s">
        <v>247</v>
      </c>
      <c r="C312" s="78" t="s">
        <v>35</v>
      </c>
      <c r="D312" s="78" t="s">
        <v>28</v>
      </c>
      <c r="E312" s="78" t="s">
        <v>365</v>
      </c>
      <c r="F312" s="78"/>
      <c r="G312" s="91">
        <f>G313</f>
        <v>0</v>
      </c>
      <c r="H312" s="91">
        <f t="shared" si="78"/>
        <v>2609442.62</v>
      </c>
      <c r="I312" s="91">
        <f t="shared" si="78"/>
        <v>2609442.62</v>
      </c>
      <c r="J312" s="91">
        <f t="shared" si="78"/>
        <v>2609442.62</v>
      </c>
      <c r="K312" s="93">
        <f>I312-J312</f>
        <v>0</v>
      </c>
      <c r="L312" s="79">
        <f>J312/I312</f>
        <v>1</v>
      </c>
    </row>
    <row r="313" spans="1:12" ht="31.5">
      <c r="A313" s="77" t="s">
        <v>68</v>
      </c>
      <c r="B313" s="96" t="s">
        <v>247</v>
      </c>
      <c r="C313" s="78" t="s">
        <v>35</v>
      </c>
      <c r="D313" s="78" t="s">
        <v>28</v>
      </c>
      <c r="E313" s="78" t="s">
        <v>365</v>
      </c>
      <c r="F313" s="78" t="s">
        <v>173</v>
      </c>
      <c r="G313" s="91">
        <f>G314</f>
        <v>0</v>
      </c>
      <c r="H313" s="91">
        <f t="shared" si="78"/>
        <v>2609442.62</v>
      </c>
      <c r="I313" s="91">
        <f t="shared" si="78"/>
        <v>2609442.62</v>
      </c>
      <c r="J313" s="91">
        <f t="shared" si="78"/>
        <v>2609442.62</v>
      </c>
      <c r="K313" s="93">
        <f>I313-J313</f>
        <v>0</v>
      </c>
      <c r="L313" s="79">
        <f>J313/I313</f>
        <v>1</v>
      </c>
    </row>
    <row r="314" spans="1:12" ht="31.5">
      <c r="A314" s="77" t="s">
        <v>69</v>
      </c>
      <c r="B314" s="96" t="s">
        <v>247</v>
      </c>
      <c r="C314" s="78" t="s">
        <v>35</v>
      </c>
      <c r="D314" s="78" t="s">
        <v>28</v>
      </c>
      <c r="E314" s="78" t="s">
        <v>365</v>
      </c>
      <c r="F314" s="78" t="s">
        <v>174</v>
      </c>
      <c r="G314" s="91">
        <f>G315</f>
        <v>0</v>
      </c>
      <c r="H314" s="91">
        <f t="shared" si="78"/>
        <v>2609442.62</v>
      </c>
      <c r="I314" s="91">
        <f t="shared" si="78"/>
        <v>2609442.62</v>
      </c>
      <c r="J314" s="91">
        <f t="shared" si="78"/>
        <v>2609442.62</v>
      </c>
      <c r="K314" s="93">
        <f>I314-J314</f>
        <v>0</v>
      </c>
      <c r="L314" s="79">
        <f>J314/I314</f>
        <v>1</v>
      </c>
    </row>
    <row r="315" spans="1:12" ht="31.5">
      <c r="A315" s="77" t="s">
        <v>45</v>
      </c>
      <c r="B315" s="96" t="s">
        <v>247</v>
      </c>
      <c r="C315" s="78" t="s">
        <v>35</v>
      </c>
      <c r="D315" s="78" t="s">
        <v>28</v>
      </c>
      <c r="E315" s="78" t="s">
        <v>365</v>
      </c>
      <c r="F315" s="78" t="s">
        <v>175</v>
      </c>
      <c r="G315" s="91">
        <v>0</v>
      </c>
      <c r="H315" s="91">
        <v>2609442.62</v>
      </c>
      <c r="I315" s="91">
        <f>H315</f>
        <v>2609442.62</v>
      </c>
      <c r="J315" s="91">
        <v>2609442.62</v>
      </c>
      <c r="K315" s="93">
        <f>I315-J315</f>
        <v>0</v>
      </c>
      <c r="L315" s="79">
        <f>J315/I315</f>
        <v>1</v>
      </c>
    </row>
    <row r="316" spans="1:12" ht="15.75">
      <c r="A316" s="74" t="s">
        <v>88</v>
      </c>
      <c r="B316" s="75" t="s">
        <v>247</v>
      </c>
      <c r="C316" s="75" t="s">
        <v>33</v>
      </c>
      <c r="D316" s="75" t="s">
        <v>24</v>
      </c>
      <c r="E316" s="75"/>
      <c r="F316" s="75"/>
      <c r="G316" s="89">
        <f>G317</f>
        <v>646089.28</v>
      </c>
      <c r="H316" s="89">
        <f>H317</f>
        <v>696411.55</v>
      </c>
      <c r="I316" s="89">
        <f>I317</f>
        <v>696411.55</v>
      </c>
      <c r="J316" s="89">
        <f>J317</f>
        <v>696411.55</v>
      </c>
      <c r="K316" s="90">
        <f t="shared" si="73"/>
        <v>0</v>
      </c>
      <c r="L316" s="76">
        <f t="shared" si="71"/>
        <v>1</v>
      </c>
    </row>
    <row r="317" spans="1:12" ht="15.75">
      <c r="A317" s="77" t="s">
        <v>192</v>
      </c>
      <c r="B317" s="96" t="s">
        <v>247</v>
      </c>
      <c r="C317" s="78" t="s">
        <v>33</v>
      </c>
      <c r="D317" s="78" t="s">
        <v>33</v>
      </c>
      <c r="E317" s="78"/>
      <c r="F317" s="78"/>
      <c r="G317" s="91">
        <f>G320</f>
        <v>646089.28</v>
      </c>
      <c r="H317" s="91">
        <f>H320</f>
        <v>696411.55</v>
      </c>
      <c r="I317" s="91">
        <f>I320</f>
        <v>696411.55</v>
      </c>
      <c r="J317" s="91">
        <f>J320</f>
        <v>696411.55</v>
      </c>
      <c r="K317" s="93">
        <f t="shared" si="73"/>
        <v>0</v>
      </c>
      <c r="L317" s="79">
        <f t="shared" si="71"/>
        <v>1</v>
      </c>
    </row>
    <row r="318" spans="1:12" ht="31.5">
      <c r="A318" s="77" t="s">
        <v>299</v>
      </c>
      <c r="B318" s="96" t="s">
        <v>247</v>
      </c>
      <c r="C318" s="78" t="s">
        <v>33</v>
      </c>
      <c r="D318" s="78" t="s">
        <v>33</v>
      </c>
      <c r="E318" s="78" t="s">
        <v>236</v>
      </c>
      <c r="F318" s="78"/>
      <c r="G318" s="91">
        <f>G319</f>
        <v>646089.28</v>
      </c>
      <c r="H318" s="91">
        <f aca="true" t="shared" si="79" ref="H318:J319">H319</f>
        <v>696411.55</v>
      </c>
      <c r="I318" s="91">
        <f t="shared" si="79"/>
        <v>696411.55</v>
      </c>
      <c r="J318" s="91">
        <f t="shared" si="79"/>
        <v>696411.55</v>
      </c>
      <c r="K318" s="93">
        <f>I318-J318</f>
        <v>0</v>
      </c>
      <c r="L318" s="79">
        <f>J318/I318</f>
        <v>1</v>
      </c>
    </row>
    <row r="319" spans="1:12" ht="15.75">
      <c r="A319" s="77" t="s">
        <v>203</v>
      </c>
      <c r="B319" s="96" t="s">
        <v>247</v>
      </c>
      <c r="C319" s="78" t="s">
        <v>33</v>
      </c>
      <c r="D319" s="78" t="s">
        <v>33</v>
      </c>
      <c r="E319" s="78" t="s">
        <v>300</v>
      </c>
      <c r="F319" s="78"/>
      <c r="G319" s="91">
        <f>G320</f>
        <v>646089.28</v>
      </c>
      <c r="H319" s="91">
        <f t="shared" si="79"/>
        <v>696411.55</v>
      </c>
      <c r="I319" s="91">
        <f t="shared" si="79"/>
        <v>696411.55</v>
      </c>
      <c r="J319" s="91">
        <f t="shared" si="79"/>
        <v>696411.55</v>
      </c>
      <c r="K319" s="93">
        <f>I319-J319</f>
        <v>0</v>
      </c>
      <c r="L319" s="79">
        <f>J319/I319</f>
        <v>1</v>
      </c>
    </row>
    <row r="320" spans="1:12" ht="15.75">
      <c r="A320" s="77" t="s">
        <v>334</v>
      </c>
      <c r="B320" s="96" t="s">
        <v>247</v>
      </c>
      <c r="C320" s="78" t="s">
        <v>33</v>
      </c>
      <c r="D320" s="78" t="s">
        <v>33</v>
      </c>
      <c r="E320" s="78" t="s">
        <v>332</v>
      </c>
      <c r="F320" s="78"/>
      <c r="G320" s="91">
        <f>G321+G326</f>
        <v>646089.28</v>
      </c>
      <c r="H320" s="91">
        <f>H321+H326</f>
        <v>696411.55</v>
      </c>
      <c r="I320" s="91">
        <f>I321+I326</f>
        <v>696411.55</v>
      </c>
      <c r="J320" s="91">
        <f>J321+J326</f>
        <v>696411.55</v>
      </c>
      <c r="K320" s="93">
        <f t="shared" si="73"/>
        <v>0</v>
      </c>
      <c r="L320" s="79">
        <f t="shared" si="71"/>
        <v>1</v>
      </c>
    </row>
    <row r="321" spans="1:12" ht="78.75">
      <c r="A321" s="77" t="s">
        <v>368</v>
      </c>
      <c r="B321" s="96" t="s">
        <v>247</v>
      </c>
      <c r="C321" s="78" t="s">
        <v>33</v>
      </c>
      <c r="D321" s="78" t="s">
        <v>33</v>
      </c>
      <c r="E321" s="78" t="s">
        <v>367</v>
      </c>
      <c r="F321" s="78"/>
      <c r="G321" s="91">
        <f aca="true" t="shared" si="80" ref="G321:J322">G322</f>
        <v>179045</v>
      </c>
      <c r="H321" s="91">
        <f t="shared" si="80"/>
        <v>179045</v>
      </c>
      <c r="I321" s="91">
        <f t="shared" si="80"/>
        <v>179045</v>
      </c>
      <c r="J321" s="91">
        <f t="shared" si="80"/>
        <v>179045</v>
      </c>
      <c r="K321" s="93">
        <f t="shared" si="73"/>
        <v>0</v>
      </c>
      <c r="L321" s="79">
        <f t="shared" si="71"/>
        <v>1</v>
      </c>
    </row>
    <row r="322" spans="1:12" ht="78.75">
      <c r="A322" s="80" t="s">
        <v>73</v>
      </c>
      <c r="B322" s="96" t="s">
        <v>247</v>
      </c>
      <c r="C322" s="78" t="s">
        <v>33</v>
      </c>
      <c r="D322" s="78" t="s">
        <v>33</v>
      </c>
      <c r="E322" s="78" t="s">
        <v>367</v>
      </c>
      <c r="F322" s="78" t="s">
        <v>168</v>
      </c>
      <c r="G322" s="91">
        <f t="shared" si="80"/>
        <v>179045</v>
      </c>
      <c r="H322" s="91">
        <f t="shared" si="80"/>
        <v>179045</v>
      </c>
      <c r="I322" s="91">
        <f t="shared" si="80"/>
        <v>179045</v>
      </c>
      <c r="J322" s="91">
        <f t="shared" si="80"/>
        <v>179045</v>
      </c>
      <c r="K322" s="93">
        <f t="shared" si="73"/>
        <v>0</v>
      </c>
      <c r="L322" s="79">
        <f t="shared" si="71"/>
        <v>1</v>
      </c>
    </row>
    <row r="323" spans="1:12" ht="15.75">
      <c r="A323" s="77" t="s">
        <v>74</v>
      </c>
      <c r="B323" s="96" t="s">
        <v>247</v>
      </c>
      <c r="C323" s="78" t="s">
        <v>33</v>
      </c>
      <c r="D323" s="78" t="s">
        <v>33</v>
      </c>
      <c r="E323" s="78" t="s">
        <v>367</v>
      </c>
      <c r="F323" s="78" t="s">
        <v>183</v>
      </c>
      <c r="G323" s="91">
        <f>G324+G325</f>
        <v>179045</v>
      </c>
      <c r="H323" s="91">
        <f>H324+H325</f>
        <v>179045</v>
      </c>
      <c r="I323" s="91">
        <f>I324+I325</f>
        <v>179045</v>
      </c>
      <c r="J323" s="91">
        <f>J324+J325</f>
        <v>179045</v>
      </c>
      <c r="K323" s="93">
        <f t="shared" si="73"/>
        <v>0</v>
      </c>
      <c r="L323" s="79">
        <f t="shared" si="71"/>
        <v>1</v>
      </c>
    </row>
    <row r="324" spans="1:12" ht="15.75">
      <c r="A324" s="77" t="s">
        <v>86</v>
      </c>
      <c r="B324" s="96" t="s">
        <v>247</v>
      </c>
      <c r="C324" s="78" t="s">
        <v>33</v>
      </c>
      <c r="D324" s="78" t="s">
        <v>33</v>
      </c>
      <c r="E324" s="78" t="s">
        <v>367</v>
      </c>
      <c r="F324" s="78" t="s">
        <v>184</v>
      </c>
      <c r="G324" s="91">
        <v>164057</v>
      </c>
      <c r="H324" s="91">
        <v>137515.36</v>
      </c>
      <c r="I324" s="91">
        <f>H324</f>
        <v>137515.36</v>
      </c>
      <c r="J324" s="91">
        <v>137515.36</v>
      </c>
      <c r="K324" s="93">
        <f t="shared" si="73"/>
        <v>0</v>
      </c>
      <c r="L324" s="79">
        <f t="shared" si="71"/>
        <v>1</v>
      </c>
    </row>
    <row r="325" spans="1:12" ht="47.25">
      <c r="A325" s="77" t="s">
        <v>87</v>
      </c>
      <c r="B325" s="96" t="s">
        <v>247</v>
      </c>
      <c r="C325" s="78" t="s">
        <v>33</v>
      </c>
      <c r="D325" s="78" t="s">
        <v>33</v>
      </c>
      <c r="E325" s="78" t="s">
        <v>367</v>
      </c>
      <c r="F325" s="78" t="s">
        <v>185</v>
      </c>
      <c r="G325" s="91">
        <v>14988</v>
      </c>
      <c r="H325" s="91">
        <v>41529.64</v>
      </c>
      <c r="I325" s="91">
        <f>H325</f>
        <v>41529.64</v>
      </c>
      <c r="J325" s="91">
        <v>41529.64</v>
      </c>
      <c r="K325" s="93">
        <f t="shared" si="73"/>
        <v>0</v>
      </c>
      <c r="L325" s="79">
        <f t="shared" si="71"/>
        <v>1</v>
      </c>
    </row>
    <row r="326" spans="1:12" ht="78.75">
      <c r="A326" s="77" t="s">
        <v>370</v>
      </c>
      <c r="B326" s="96" t="s">
        <v>247</v>
      </c>
      <c r="C326" s="78" t="s">
        <v>33</v>
      </c>
      <c r="D326" s="78" t="s">
        <v>33</v>
      </c>
      <c r="E326" s="78" t="s">
        <v>369</v>
      </c>
      <c r="F326" s="78"/>
      <c r="G326" s="91">
        <f>G327+G331</f>
        <v>467044.27999999997</v>
      </c>
      <c r="H326" s="91">
        <f>H327+H331</f>
        <v>517366.55</v>
      </c>
      <c r="I326" s="91">
        <f>I327+I331</f>
        <v>517366.55</v>
      </c>
      <c r="J326" s="91">
        <f>J327+J331</f>
        <v>517366.55</v>
      </c>
      <c r="K326" s="93">
        <f t="shared" si="73"/>
        <v>0</v>
      </c>
      <c r="L326" s="79">
        <f t="shared" si="71"/>
        <v>1</v>
      </c>
    </row>
    <row r="327" spans="1:12" ht="78.75">
      <c r="A327" s="80" t="s">
        <v>73</v>
      </c>
      <c r="B327" s="96" t="s">
        <v>247</v>
      </c>
      <c r="C327" s="78" t="s">
        <v>33</v>
      </c>
      <c r="D327" s="78" t="s">
        <v>33</v>
      </c>
      <c r="E327" s="78" t="s">
        <v>369</v>
      </c>
      <c r="F327" s="78" t="s">
        <v>168</v>
      </c>
      <c r="G327" s="91">
        <f>G328</f>
        <v>419044.27999999997</v>
      </c>
      <c r="H327" s="91">
        <f>H328</f>
        <v>469246.55</v>
      </c>
      <c r="I327" s="91">
        <f>I328</f>
        <v>469246.55</v>
      </c>
      <c r="J327" s="91">
        <f>J328</f>
        <v>469246.55</v>
      </c>
      <c r="K327" s="93">
        <f t="shared" si="73"/>
        <v>0</v>
      </c>
      <c r="L327" s="79">
        <f t="shared" si="71"/>
        <v>1</v>
      </c>
    </row>
    <row r="328" spans="1:12" ht="15.75">
      <c r="A328" s="77" t="s">
        <v>74</v>
      </c>
      <c r="B328" s="96" t="s">
        <v>247</v>
      </c>
      <c r="C328" s="78" t="s">
        <v>33</v>
      </c>
      <c r="D328" s="78" t="s">
        <v>33</v>
      </c>
      <c r="E328" s="78" t="s">
        <v>369</v>
      </c>
      <c r="F328" s="78" t="s">
        <v>183</v>
      </c>
      <c r="G328" s="91">
        <f>G329+G330</f>
        <v>419044.27999999997</v>
      </c>
      <c r="H328" s="91">
        <f>H329+H330</f>
        <v>469246.55</v>
      </c>
      <c r="I328" s="91">
        <f>I329+I330</f>
        <v>469246.55</v>
      </c>
      <c r="J328" s="91">
        <f>J329+J330</f>
        <v>469246.55</v>
      </c>
      <c r="K328" s="93">
        <f t="shared" si="73"/>
        <v>0</v>
      </c>
      <c r="L328" s="79">
        <f t="shared" si="71"/>
        <v>1</v>
      </c>
    </row>
    <row r="329" spans="1:12" ht="15.75">
      <c r="A329" s="77" t="s">
        <v>86</v>
      </c>
      <c r="B329" s="96" t="s">
        <v>247</v>
      </c>
      <c r="C329" s="78" t="s">
        <v>33</v>
      </c>
      <c r="D329" s="78" t="s">
        <v>33</v>
      </c>
      <c r="E329" s="78" t="s">
        <v>369</v>
      </c>
      <c r="F329" s="78" t="s">
        <v>184</v>
      </c>
      <c r="G329" s="91">
        <v>295304.97</v>
      </c>
      <c r="H329" s="91">
        <v>360404.43</v>
      </c>
      <c r="I329" s="91">
        <f>H329</f>
        <v>360404.43</v>
      </c>
      <c r="J329" s="91">
        <v>360404.43</v>
      </c>
      <c r="K329" s="93">
        <f t="shared" si="73"/>
        <v>0</v>
      </c>
      <c r="L329" s="79">
        <f t="shared" si="71"/>
        <v>1</v>
      </c>
    </row>
    <row r="330" spans="1:12" ht="47.25">
      <c r="A330" s="77" t="s">
        <v>87</v>
      </c>
      <c r="B330" s="96" t="s">
        <v>247</v>
      </c>
      <c r="C330" s="78" t="s">
        <v>33</v>
      </c>
      <c r="D330" s="78" t="s">
        <v>33</v>
      </c>
      <c r="E330" s="78" t="s">
        <v>369</v>
      </c>
      <c r="F330" s="78" t="s">
        <v>185</v>
      </c>
      <c r="G330" s="91">
        <v>123739.31</v>
      </c>
      <c r="H330" s="91">
        <v>108842.12</v>
      </c>
      <c r="I330" s="91">
        <f>H330</f>
        <v>108842.12</v>
      </c>
      <c r="J330" s="91">
        <v>108842.12</v>
      </c>
      <c r="K330" s="93">
        <f t="shared" si="73"/>
        <v>0</v>
      </c>
      <c r="L330" s="79">
        <f t="shared" si="71"/>
        <v>1</v>
      </c>
    </row>
    <row r="331" spans="1:12" ht="31.5">
      <c r="A331" s="77" t="s">
        <v>68</v>
      </c>
      <c r="B331" s="96" t="s">
        <v>247</v>
      </c>
      <c r="C331" s="78" t="s">
        <v>33</v>
      </c>
      <c r="D331" s="78" t="s">
        <v>33</v>
      </c>
      <c r="E331" s="78" t="s">
        <v>369</v>
      </c>
      <c r="F331" s="78" t="s">
        <v>173</v>
      </c>
      <c r="G331" s="91">
        <f>G332</f>
        <v>48000</v>
      </c>
      <c r="H331" s="91">
        <f aca="true" t="shared" si="81" ref="H331:J332">H332</f>
        <v>48120</v>
      </c>
      <c r="I331" s="91">
        <f t="shared" si="81"/>
        <v>48120</v>
      </c>
      <c r="J331" s="91">
        <f t="shared" si="81"/>
        <v>48120</v>
      </c>
      <c r="K331" s="93">
        <f t="shared" si="73"/>
        <v>0</v>
      </c>
      <c r="L331" s="79">
        <f t="shared" si="71"/>
        <v>1</v>
      </c>
    </row>
    <row r="332" spans="1:12" ht="31.5">
      <c r="A332" s="77" t="s">
        <v>69</v>
      </c>
      <c r="B332" s="96" t="s">
        <v>247</v>
      </c>
      <c r="C332" s="78" t="s">
        <v>33</v>
      </c>
      <c r="D332" s="78" t="s">
        <v>33</v>
      </c>
      <c r="E332" s="78" t="s">
        <v>369</v>
      </c>
      <c r="F332" s="78" t="s">
        <v>174</v>
      </c>
      <c r="G332" s="91">
        <f>G333</f>
        <v>48000</v>
      </c>
      <c r="H332" s="91">
        <f t="shared" si="81"/>
        <v>48120</v>
      </c>
      <c r="I332" s="91">
        <f t="shared" si="81"/>
        <v>48120</v>
      </c>
      <c r="J332" s="91">
        <f t="shared" si="81"/>
        <v>48120</v>
      </c>
      <c r="K332" s="93">
        <f t="shared" si="73"/>
        <v>0</v>
      </c>
      <c r="L332" s="79">
        <f t="shared" si="71"/>
        <v>1</v>
      </c>
    </row>
    <row r="333" spans="1:12" ht="31.5">
      <c r="A333" s="77" t="s">
        <v>45</v>
      </c>
      <c r="B333" s="96" t="s">
        <v>247</v>
      </c>
      <c r="C333" s="78" t="s">
        <v>33</v>
      </c>
      <c r="D333" s="78" t="s">
        <v>33</v>
      </c>
      <c r="E333" s="78" t="s">
        <v>369</v>
      </c>
      <c r="F333" s="78" t="s">
        <v>175</v>
      </c>
      <c r="G333" s="91">
        <v>48000</v>
      </c>
      <c r="H333" s="91">
        <v>48120</v>
      </c>
      <c r="I333" s="91">
        <f>H333</f>
        <v>48120</v>
      </c>
      <c r="J333" s="91">
        <v>48120</v>
      </c>
      <c r="K333" s="93">
        <f t="shared" si="73"/>
        <v>0</v>
      </c>
      <c r="L333" s="79">
        <f t="shared" si="71"/>
        <v>1</v>
      </c>
    </row>
    <row r="334" spans="1:12" ht="15.75">
      <c r="A334" s="74" t="s">
        <v>63</v>
      </c>
      <c r="B334" s="75" t="s">
        <v>247</v>
      </c>
      <c r="C334" s="75" t="s">
        <v>188</v>
      </c>
      <c r="D334" s="75" t="s">
        <v>24</v>
      </c>
      <c r="E334" s="75"/>
      <c r="F334" s="75"/>
      <c r="G334" s="89">
        <f>G335</f>
        <v>300000</v>
      </c>
      <c r="H334" s="89">
        <f>H335</f>
        <v>253477.6</v>
      </c>
      <c r="I334" s="89">
        <f>I335</f>
        <v>253477.6</v>
      </c>
      <c r="J334" s="89">
        <f>J335</f>
        <v>253477.6</v>
      </c>
      <c r="K334" s="90">
        <f t="shared" si="73"/>
        <v>0</v>
      </c>
      <c r="L334" s="76">
        <f t="shared" si="71"/>
        <v>1</v>
      </c>
    </row>
    <row r="335" spans="1:12" ht="15.75">
      <c r="A335" s="77" t="s">
        <v>57</v>
      </c>
      <c r="B335" s="96" t="s">
        <v>247</v>
      </c>
      <c r="C335" s="78" t="s">
        <v>188</v>
      </c>
      <c r="D335" s="78" t="s">
        <v>26</v>
      </c>
      <c r="E335" s="78"/>
      <c r="F335" s="78"/>
      <c r="G335" s="91">
        <f>G338</f>
        <v>300000</v>
      </c>
      <c r="H335" s="91">
        <f>H338</f>
        <v>253477.6</v>
      </c>
      <c r="I335" s="91">
        <f>I338</f>
        <v>253477.6</v>
      </c>
      <c r="J335" s="91">
        <f>J338</f>
        <v>253477.6</v>
      </c>
      <c r="K335" s="93">
        <f t="shared" si="73"/>
        <v>0</v>
      </c>
      <c r="L335" s="79">
        <f t="shared" si="71"/>
        <v>1</v>
      </c>
    </row>
    <row r="336" spans="1:12" ht="31.5">
      <c r="A336" s="77" t="s">
        <v>299</v>
      </c>
      <c r="B336" s="96" t="s">
        <v>247</v>
      </c>
      <c r="C336" s="78" t="s">
        <v>188</v>
      </c>
      <c r="D336" s="78" t="s">
        <v>26</v>
      </c>
      <c r="E336" s="78" t="s">
        <v>236</v>
      </c>
      <c r="F336" s="78"/>
      <c r="G336" s="91">
        <f>G337</f>
        <v>300000</v>
      </c>
      <c r="H336" s="91">
        <f aca="true" t="shared" si="82" ref="H336:J337">H337</f>
        <v>253477.6</v>
      </c>
      <c r="I336" s="91">
        <f t="shared" si="82"/>
        <v>253477.6</v>
      </c>
      <c r="J336" s="91">
        <f t="shared" si="82"/>
        <v>253477.6</v>
      </c>
      <c r="K336" s="93">
        <f>I336-J336</f>
        <v>0</v>
      </c>
      <c r="L336" s="79">
        <f>J336/I336</f>
        <v>1</v>
      </c>
    </row>
    <row r="337" spans="1:12" ht="15.75">
      <c r="A337" s="77" t="s">
        <v>203</v>
      </c>
      <c r="B337" s="96" t="s">
        <v>247</v>
      </c>
      <c r="C337" s="78" t="s">
        <v>188</v>
      </c>
      <c r="D337" s="78" t="s">
        <v>26</v>
      </c>
      <c r="E337" s="78" t="s">
        <v>300</v>
      </c>
      <c r="F337" s="78"/>
      <c r="G337" s="91">
        <f>G338</f>
        <v>300000</v>
      </c>
      <c r="H337" s="91">
        <f t="shared" si="82"/>
        <v>253477.6</v>
      </c>
      <c r="I337" s="91">
        <f t="shared" si="82"/>
        <v>253477.6</v>
      </c>
      <c r="J337" s="91">
        <f t="shared" si="82"/>
        <v>253477.6</v>
      </c>
      <c r="K337" s="93">
        <f>I337-J337</f>
        <v>0</v>
      </c>
      <c r="L337" s="79">
        <f>J337/I337</f>
        <v>1</v>
      </c>
    </row>
    <row r="338" spans="1:12" ht="30.75" customHeight="1">
      <c r="A338" s="77" t="s">
        <v>371</v>
      </c>
      <c r="B338" s="96" t="s">
        <v>247</v>
      </c>
      <c r="C338" s="78" t="s">
        <v>188</v>
      </c>
      <c r="D338" s="78" t="s">
        <v>26</v>
      </c>
      <c r="E338" s="78" t="s">
        <v>372</v>
      </c>
      <c r="F338" s="78"/>
      <c r="G338" s="91">
        <f>G339+G346</f>
        <v>300000</v>
      </c>
      <c r="H338" s="91">
        <f>H339+H346</f>
        <v>253477.6</v>
      </c>
      <c r="I338" s="91">
        <f>I339+I346</f>
        <v>253477.6</v>
      </c>
      <c r="J338" s="91">
        <f>J339+J346</f>
        <v>253477.6</v>
      </c>
      <c r="K338" s="93">
        <f t="shared" si="73"/>
        <v>0</v>
      </c>
      <c r="L338" s="79">
        <f t="shared" si="71"/>
        <v>1</v>
      </c>
    </row>
    <row r="339" spans="1:12" ht="78.75">
      <c r="A339" s="77" t="s">
        <v>374</v>
      </c>
      <c r="B339" s="96" t="s">
        <v>247</v>
      </c>
      <c r="C339" s="78" t="s">
        <v>188</v>
      </c>
      <c r="D339" s="78" t="s">
        <v>26</v>
      </c>
      <c r="E339" s="78" t="s">
        <v>373</v>
      </c>
      <c r="F339" s="78"/>
      <c r="G339" s="91">
        <f>G340+G343</f>
        <v>300000</v>
      </c>
      <c r="H339" s="91">
        <f>H340+H343</f>
        <v>222507.6</v>
      </c>
      <c r="I339" s="91">
        <f>I340+I343</f>
        <v>222507.6</v>
      </c>
      <c r="J339" s="91">
        <f>J340+J343</f>
        <v>222507.6</v>
      </c>
      <c r="K339" s="93">
        <f t="shared" si="73"/>
        <v>0</v>
      </c>
      <c r="L339" s="79">
        <v>0</v>
      </c>
    </row>
    <row r="340" spans="1:12" ht="31.5">
      <c r="A340" s="77" t="s">
        <v>68</v>
      </c>
      <c r="B340" s="96" t="s">
        <v>247</v>
      </c>
      <c r="C340" s="78" t="s">
        <v>188</v>
      </c>
      <c r="D340" s="78" t="s">
        <v>26</v>
      </c>
      <c r="E340" s="78" t="s">
        <v>373</v>
      </c>
      <c r="F340" s="78" t="s">
        <v>173</v>
      </c>
      <c r="G340" s="91">
        <f>G341</f>
        <v>270000</v>
      </c>
      <c r="H340" s="91">
        <f aca="true" t="shared" si="83" ref="H340:J341">H341</f>
        <v>222507.6</v>
      </c>
      <c r="I340" s="91">
        <f t="shared" si="83"/>
        <v>222507.6</v>
      </c>
      <c r="J340" s="91">
        <f t="shared" si="83"/>
        <v>222507.6</v>
      </c>
      <c r="K340" s="93">
        <f t="shared" si="73"/>
        <v>0</v>
      </c>
      <c r="L340" s="79">
        <v>0</v>
      </c>
    </row>
    <row r="341" spans="1:12" ht="31.5">
      <c r="A341" s="77" t="s">
        <v>69</v>
      </c>
      <c r="B341" s="96" t="s">
        <v>247</v>
      </c>
      <c r="C341" s="78" t="s">
        <v>188</v>
      </c>
      <c r="D341" s="78" t="s">
        <v>26</v>
      </c>
      <c r="E341" s="78" t="s">
        <v>373</v>
      </c>
      <c r="F341" s="78" t="s">
        <v>174</v>
      </c>
      <c r="G341" s="91">
        <f>G342</f>
        <v>270000</v>
      </c>
      <c r="H341" s="91">
        <f t="shared" si="83"/>
        <v>222507.6</v>
      </c>
      <c r="I341" s="91">
        <f t="shared" si="83"/>
        <v>222507.6</v>
      </c>
      <c r="J341" s="91">
        <f t="shared" si="83"/>
        <v>222507.6</v>
      </c>
      <c r="K341" s="93">
        <f t="shared" si="73"/>
        <v>0</v>
      </c>
      <c r="L341" s="79">
        <v>0</v>
      </c>
    </row>
    <row r="342" spans="1:12" ht="31.5">
      <c r="A342" s="77" t="s">
        <v>45</v>
      </c>
      <c r="B342" s="96" t="s">
        <v>247</v>
      </c>
      <c r="C342" s="78" t="s">
        <v>188</v>
      </c>
      <c r="D342" s="78" t="s">
        <v>26</v>
      </c>
      <c r="E342" s="78" t="s">
        <v>373</v>
      </c>
      <c r="F342" s="78" t="s">
        <v>175</v>
      </c>
      <c r="G342" s="91">
        <v>270000</v>
      </c>
      <c r="H342" s="91">
        <v>222507.6</v>
      </c>
      <c r="I342" s="91">
        <f>H342</f>
        <v>222507.6</v>
      </c>
      <c r="J342" s="91">
        <v>222507.6</v>
      </c>
      <c r="K342" s="93">
        <f t="shared" si="73"/>
        <v>0</v>
      </c>
      <c r="L342" s="79">
        <v>0</v>
      </c>
    </row>
    <row r="343" spans="1:12" ht="15.75">
      <c r="A343" s="77" t="s">
        <v>64</v>
      </c>
      <c r="B343" s="96" t="s">
        <v>247</v>
      </c>
      <c r="C343" s="78" t="s">
        <v>188</v>
      </c>
      <c r="D343" s="78" t="s">
        <v>26</v>
      </c>
      <c r="E343" s="78" t="s">
        <v>373</v>
      </c>
      <c r="F343" s="78" t="s">
        <v>176</v>
      </c>
      <c r="G343" s="91">
        <f>G344+G345</f>
        <v>30000</v>
      </c>
      <c r="H343" s="91">
        <f>H344+H345</f>
        <v>0</v>
      </c>
      <c r="I343" s="91">
        <f>I344+I345</f>
        <v>0</v>
      </c>
      <c r="J343" s="91">
        <f>J344+J345</f>
        <v>0</v>
      </c>
      <c r="K343" s="93">
        <f t="shared" si="73"/>
        <v>0</v>
      </c>
      <c r="L343" s="79" t="e">
        <f t="shared" si="71"/>
        <v>#DIV/0!</v>
      </c>
    </row>
    <row r="344" spans="1:12" ht="31.5">
      <c r="A344" s="77" t="s">
        <v>240</v>
      </c>
      <c r="B344" s="96" t="s">
        <v>247</v>
      </c>
      <c r="C344" s="78" t="s">
        <v>188</v>
      </c>
      <c r="D344" s="78" t="s">
        <v>26</v>
      </c>
      <c r="E344" s="78" t="s">
        <v>373</v>
      </c>
      <c r="F344" s="78" t="s">
        <v>239</v>
      </c>
      <c r="G344" s="91">
        <v>30000</v>
      </c>
      <c r="H344" s="91">
        <v>0</v>
      </c>
      <c r="I344" s="91">
        <v>0</v>
      </c>
      <c r="J344" s="91">
        <v>0</v>
      </c>
      <c r="K344" s="93">
        <f t="shared" si="73"/>
        <v>0</v>
      </c>
      <c r="L344" s="79" t="e">
        <f t="shared" si="71"/>
        <v>#DIV/0!</v>
      </c>
    </row>
    <row r="345" spans="1:12" ht="15.75">
      <c r="A345" s="77" t="s">
        <v>83</v>
      </c>
      <c r="B345" s="96" t="s">
        <v>247</v>
      </c>
      <c r="C345" s="78" t="s">
        <v>188</v>
      </c>
      <c r="D345" s="78" t="s">
        <v>26</v>
      </c>
      <c r="E345" s="78" t="s">
        <v>373</v>
      </c>
      <c r="F345" s="78" t="s">
        <v>178</v>
      </c>
      <c r="G345" s="91">
        <v>0</v>
      </c>
      <c r="H345" s="91">
        <v>0</v>
      </c>
      <c r="I345" s="91">
        <v>0</v>
      </c>
      <c r="J345" s="91">
        <v>0</v>
      </c>
      <c r="K345" s="93">
        <f>I345-J345</f>
        <v>0</v>
      </c>
      <c r="L345" s="79">
        <v>0</v>
      </c>
    </row>
    <row r="346" spans="1:12" ht="94.5">
      <c r="A346" s="77" t="s">
        <v>376</v>
      </c>
      <c r="B346" s="96" t="s">
        <v>247</v>
      </c>
      <c r="C346" s="78" t="s">
        <v>188</v>
      </c>
      <c r="D346" s="78" t="s">
        <v>26</v>
      </c>
      <c r="E346" s="78" t="s">
        <v>375</v>
      </c>
      <c r="F346" s="78"/>
      <c r="G346" s="91">
        <f>G347</f>
        <v>0</v>
      </c>
      <c r="H346" s="91">
        <f>H347</f>
        <v>30970</v>
      </c>
      <c r="I346" s="91">
        <f>I347</f>
        <v>30970</v>
      </c>
      <c r="J346" s="91">
        <f>J347</f>
        <v>30970</v>
      </c>
      <c r="K346" s="93">
        <f t="shared" si="73"/>
        <v>0</v>
      </c>
      <c r="L346" s="79">
        <f t="shared" si="71"/>
        <v>1</v>
      </c>
    </row>
    <row r="347" spans="1:12" ht="31.5">
      <c r="A347" s="77" t="s">
        <v>68</v>
      </c>
      <c r="B347" s="96" t="s">
        <v>247</v>
      </c>
      <c r="C347" s="78" t="s">
        <v>188</v>
      </c>
      <c r="D347" s="78" t="s">
        <v>26</v>
      </c>
      <c r="E347" s="78" t="s">
        <v>375</v>
      </c>
      <c r="F347" s="78" t="s">
        <v>173</v>
      </c>
      <c r="G347" s="91">
        <f>G348</f>
        <v>0</v>
      </c>
      <c r="H347" s="91">
        <f aca="true" t="shared" si="84" ref="H347:J348">H348</f>
        <v>30970</v>
      </c>
      <c r="I347" s="91">
        <f t="shared" si="84"/>
        <v>30970</v>
      </c>
      <c r="J347" s="91">
        <f t="shared" si="84"/>
        <v>30970</v>
      </c>
      <c r="K347" s="93">
        <f t="shared" si="73"/>
        <v>0</v>
      </c>
      <c r="L347" s="79">
        <f aca="true" t="shared" si="85" ref="L347:L382">J347/I347</f>
        <v>1</v>
      </c>
    </row>
    <row r="348" spans="1:12" ht="31.5">
      <c r="A348" s="77" t="s">
        <v>69</v>
      </c>
      <c r="B348" s="96" t="s">
        <v>247</v>
      </c>
      <c r="C348" s="78" t="s">
        <v>188</v>
      </c>
      <c r="D348" s="78" t="s">
        <v>26</v>
      </c>
      <c r="E348" s="78" t="s">
        <v>375</v>
      </c>
      <c r="F348" s="78" t="s">
        <v>174</v>
      </c>
      <c r="G348" s="91">
        <f>G349</f>
        <v>0</v>
      </c>
      <c r="H348" s="91">
        <f t="shared" si="84"/>
        <v>30970</v>
      </c>
      <c r="I348" s="91">
        <f t="shared" si="84"/>
        <v>30970</v>
      </c>
      <c r="J348" s="91">
        <f t="shared" si="84"/>
        <v>30970</v>
      </c>
      <c r="K348" s="93">
        <f t="shared" si="73"/>
        <v>0</v>
      </c>
      <c r="L348" s="79">
        <f t="shared" si="85"/>
        <v>1</v>
      </c>
    </row>
    <row r="349" spans="1:12" ht="31.5">
      <c r="A349" s="77" t="s">
        <v>45</v>
      </c>
      <c r="B349" s="96" t="s">
        <v>247</v>
      </c>
      <c r="C349" s="78" t="s">
        <v>188</v>
      </c>
      <c r="D349" s="78" t="s">
        <v>26</v>
      </c>
      <c r="E349" s="78" t="s">
        <v>375</v>
      </c>
      <c r="F349" s="78" t="s">
        <v>175</v>
      </c>
      <c r="G349" s="91">
        <v>0</v>
      </c>
      <c r="H349" s="91">
        <v>30970</v>
      </c>
      <c r="I349" s="91">
        <v>30970</v>
      </c>
      <c r="J349" s="91">
        <v>30970</v>
      </c>
      <c r="K349" s="93">
        <f t="shared" si="73"/>
        <v>0</v>
      </c>
      <c r="L349" s="79">
        <f t="shared" si="85"/>
        <v>1</v>
      </c>
    </row>
    <row r="350" spans="1:12" ht="15.75">
      <c r="A350" s="74" t="s">
        <v>250</v>
      </c>
      <c r="B350" s="75" t="s">
        <v>247</v>
      </c>
      <c r="C350" s="75" t="s">
        <v>187</v>
      </c>
      <c r="D350" s="75" t="s">
        <v>24</v>
      </c>
      <c r="E350" s="75"/>
      <c r="F350" s="75"/>
      <c r="G350" s="89">
        <f>G351</f>
        <v>27500</v>
      </c>
      <c r="H350" s="89">
        <f>H351</f>
        <v>38568</v>
      </c>
      <c r="I350" s="89">
        <f>I351</f>
        <v>38568</v>
      </c>
      <c r="J350" s="89">
        <f>J351</f>
        <v>38568</v>
      </c>
      <c r="K350" s="90">
        <f t="shared" si="73"/>
        <v>0</v>
      </c>
      <c r="L350" s="76">
        <f t="shared" si="85"/>
        <v>1</v>
      </c>
    </row>
    <row r="351" spans="1:12" ht="15.75">
      <c r="A351" s="77" t="s">
        <v>241</v>
      </c>
      <c r="B351" s="96" t="s">
        <v>247</v>
      </c>
      <c r="C351" s="78" t="s">
        <v>187</v>
      </c>
      <c r="D351" s="78" t="s">
        <v>187</v>
      </c>
      <c r="E351" s="78"/>
      <c r="F351" s="78"/>
      <c r="G351" s="91">
        <f>G354</f>
        <v>27500</v>
      </c>
      <c r="H351" s="91">
        <f>H354</f>
        <v>38568</v>
      </c>
      <c r="I351" s="91">
        <f>I354</f>
        <v>38568</v>
      </c>
      <c r="J351" s="91">
        <f>J354</f>
        <v>38568</v>
      </c>
      <c r="K351" s="93">
        <f t="shared" si="73"/>
        <v>0</v>
      </c>
      <c r="L351" s="79">
        <f t="shared" si="85"/>
        <v>1</v>
      </c>
    </row>
    <row r="352" spans="1:12" ht="31.5">
      <c r="A352" s="77" t="s">
        <v>299</v>
      </c>
      <c r="B352" s="96" t="s">
        <v>247</v>
      </c>
      <c r="C352" s="78" t="s">
        <v>187</v>
      </c>
      <c r="D352" s="78" t="s">
        <v>187</v>
      </c>
      <c r="E352" s="78" t="s">
        <v>236</v>
      </c>
      <c r="F352" s="78"/>
      <c r="G352" s="91">
        <f>G353</f>
        <v>27500</v>
      </c>
      <c r="H352" s="91">
        <f aca="true" t="shared" si="86" ref="H352:J353">H353</f>
        <v>38568</v>
      </c>
      <c r="I352" s="91">
        <f t="shared" si="86"/>
        <v>38568</v>
      </c>
      <c r="J352" s="91">
        <f t="shared" si="86"/>
        <v>38568</v>
      </c>
      <c r="K352" s="93">
        <f>I352-J352</f>
        <v>0</v>
      </c>
      <c r="L352" s="79">
        <f>J352/I352</f>
        <v>1</v>
      </c>
    </row>
    <row r="353" spans="1:12" ht="15.75">
      <c r="A353" s="77" t="s">
        <v>203</v>
      </c>
      <c r="B353" s="96" t="s">
        <v>247</v>
      </c>
      <c r="C353" s="78" t="s">
        <v>187</v>
      </c>
      <c r="D353" s="78" t="s">
        <v>187</v>
      </c>
      <c r="E353" s="78" t="s">
        <v>300</v>
      </c>
      <c r="F353" s="78"/>
      <c r="G353" s="91">
        <f>G354</f>
        <v>27500</v>
      </c>
      <c r="H353" s="91">
        <f t="shared" si="86"/>
        <v>38568</v>
      </c>
      <c r="I353" s="91">
        <f t="shared" si="86"/>
        <v>38568</v>
      </c>
      <c r="J353" s="91">
        <f t="shared" si="86"/>
        <v>38568</v>
      </c>
      <c r="K353" s="93">
        <f>I353-J353</f>
        <v>0</v>
      </c>
      <c r="L353" s="79">
        <f>J353/I353</f>
        <v>1</v>
      </c>
    </row>
    <row r="354" spans="1:12" ht="15.75">
      <c r="A354" s="77" t="s">
        <v>334</v>
      </c>
      <c r="B354" s="96" t="s">
        <v>247</v>
      </c>
      <c r="C354" s="78" t="s">
        <v>187</v>
      </c>
      <c r="D354" s="78" t="s">
        <v>187</v>
      </c>
      <c r="E354" s="78" t="s">
        <v>332</v>
      </c>
      <c r="F354" s="78"/>
      <c r="G354" s="91">
        <f>G355+G359</f>
        <v>27500</v>
      </c>
      <c r="H354" s="91">
        <f>H355+H359</f>
        <v>38568</v>
      </c>
      <c r="I354" s="91">
        <f>I355+I359</f>
        <v>38568</v>
      </c>
      <c r="J354" s="91">
        <f>J355+J359</f>
        <v>38568</v>
      </c>
      <c r="K354" s="93">
        <f aca="true" t="shared" si="87" ref="K354:K382">I354-J354</f>
        <v>0</v>
      </c>
      <c r="L354" s="79">
        <f t="shared" si="85"/>
        <v>1</v>
      </c>
    </row>
    <row r="355" spans="1:12" ht="78.75">
      <c r="A355" s="77" t="s">
        <v>378</v>
      </c>
      <c r="B355" s="96" t="s">
        <v>247</v>
      </c>
      <c r="C355" s="78" t="s">
        <v>187</v>
      </c>
      <c r="D355" s="78" t="s">
        <v>187</v>
      </c>
      <c r="E355" s="78" t="s">
        <v>377</v>
      </c>
      <c r="F355" s="78"/>
      <c r="G355" s="91">
        <f>G356</f>
        <v>0</v>
      </c>
      <c r="H355" s="91">
        <f>H356</f>
        <v>10932.81</v>
      </c>
      <c r="I355" s="91">
        <f>I356</f>
        <v>10932.81</v>
      </c>
      <c r="J355" s="91">
        <f>J356</f>
        <v>10932.81</v>
      </c>
      <c r="K355" s="93">
        <f t="shared" si="87"/>
        <v>0</v>
      </c>
      <c r="L355" s="79">
        <f t="shared" si="85"/>
        <v>1</v>
      </c>
    </row>
    <row r="356" spans="1:12" ht="31.5">
      <c r="A356" s="77" t="s">
        <v>68</v>
      </c>
      <c r="B356" s="96" t="s">
        <v>247</v>
      </c>
      <c r="C356" s="78" t="s">
        <v>187</v>
      </c>
      <c r="D356" s="78" t="s">
        <v>187</v>
      </c>
      <c r="E356" s="78" t="s">
        <v>377</v>
      </c>
      <c r="F356" s="78" t="s">
        <v>173</v>
      </c>
      <c r="G356" s="91">
        <f>G357</f>
        <v>0</v>
      </c>
      <c r="H356" s="91">
        <f aca="true" t="shared" si="88" ref="H356:J357">H357</f>
        <v>10932.81</v>
      </c>
      <c r="I356" s="91">
        <f t="shared" si="88"/>
        <v>10932.81</v>
      </c>
      <c r="J356" s="91">
        <f t="shared" si="88"/>
        <v>10932.81</v>
      </c>
      <c r="K356" s="93">
        <f>I356-J356</f>
        <v>0</v>
      </c>
      <c r="L356" s="79">
        <v>0</v>
      </c>
    </row>
    <row r="357" spans="1:12" ht="31.5">
      <c r="A357" s="77" t="s">
        <v>69</v>
      </c>
      <c r="B357" s="96" t="s">
        <v>247</v>
      </c>
      <c r="C357" s="78" t="s">
        <v>187</v>
      </c>
      <c r="D357" s="78" t="s">
        <v>187</v>
      </c>
      <c r="E357" s="78" t="s">
        <v>377</v>
      </c>
      <c r="F357" s="78" t="s">
        <v>174</v>
      </c>
      <c r="G357" s="91">
        <f>G358</f>
        <v>0</v>
      </c>
      <c r="H357" s="91">
        <f t="shared" si="88"/>
        <v>10932.81</v>
      </c>
      <c r="I357" s="91">
        <f t="shared" si="88"/>
        <v>10932.81</v>
      </c>
      <c r="J357" s="91">
        <f t="shared" si="88"/>
        <v>10932.81</v>
      </c>
      <c r="K357" s="93">
        <f>I357-J357</f>
        <v>0</v>
      </c>
      <c r="L357" s="79">
        <v>0</v>
      </c>
    </row>
    <row r="358" spans="1:12" ht="31.5">
      <c r="A358" s="77" t="s">
        <v>45</v>
      </c>
      <c r="B358" s="96" t="s">
        <v>247</v>
      </c>
      <c r="C358" s="78" t="s">
        <v>187</v>
      </c>
      <c r="D358" s="78" t="s">
        <v>187</v>
      </c>
      <c r="E358" s="78" t="s">
        <v>377</v>
      </c>
      <c r="F358" s="78" t="s">
        <v>175</v>
      </c>
      <c r="G358" s="91">
        <v>0</v>
      </c>
      <c r="H358" s="91">
        <v>10932.81</v>
      </c>
      <c r="I358" s="91">
        <v>10932.81</v>
      </c>
      <c r="J358" s="91">
        <v>10932.81</v>
      </c>
      <c r="K358" s="93">
        <f>I358-J358</f>
        <v>0</v>
      </c>
      <c r="L358" s="79">
        <v>0</v>
      </c>
    </row>
    <row r="359" spans="1:12" ht="63">
      <c r="A359" s="77" t="s">
        <v>350</v>
      </c>
      <c r="B359" s="96" t="s">
        <v>247</v>
      </c>
      <c r="C359" s="78" t="s">
        <v>187</v>
      </c>
      <c r="D359" s="78" t="s">
        <v>187</v>
      </c>
      <c r="E359" s="78" t="s">
        <v>349</v>
      </c>
      <c r="F359" s="78"/>
      <c r="G359" s="91">
        <f>G360</f>
        <v>27500</v>
      </c>
      <c r="H359" s="91">
        <f aca="true" t="shared" si="89" ref="H359:J361">H360</f>
        <v>27635.19</v>
      </c>
      <c r="I359" s="91">
        <f t="shared" si="89"/>
        <v>27635.19</v>
      </c>
      <c r="J359" s="91">
        <f t="shared" si="89"/>
        <v>27635.19</v>
      </c>
      <c r="K359" s="93">
        <f t="shared" si="87"/>
        <v>0</v>
      </c>
      <c r="L359" s="79">
        <f t="shared" si="85"/>
        <v>1</v>
      </c>
    </row>
    <row r="360" spans="1:12" ht="31.5">
      <c r="A360" s="77" t="s">
        <v>68</v>
      </c>
      <c r="B360" s="96" t="s">
        <v>247</v>
      </c>
      <c r="C360" s="78" t="s">
        <v>187</v>
      </c>
      <c r="D360" s="78" t="s">
        <v>187</v>
      </c>
      <c r="E360" s="78" t="s">
        <v>349</v>
      </c>
      <c r="F360" s="78" t="s">
        <v>173</v>
      </c>
      <c r="G360" s="91">
        <f>G361</f>
        <v>27500</v>
      </c>
      <c r="H360" s="91">
        <f t="shared" si="89"/>
        <v>27635.19</v>
      </c>
      <c r="I360" s="91">
        <f t="shared" si="89"/>
        <v>27635.19</v>
      </c>
      <c r="J360" s="91">
        <f t="shared" si="89"/>
        <v>27635.19</v>
      </c>
      <c r="K360" s="93">
        <f t="shared" si="87"/>
        <v>0</v>
      </c>
      <c r="L360" s="79">
        <f t="shared" si="85"/>
        <v>1</v>
      </c>
    </row>
    <row r="361" spans="1:12" ht="31.5">
      <c r="A361" s="77" t="s">
        <v>69</v>
      </c>
      <c r="B361" s="96" t="s">
        <v>247</v>
      </c>
      <c r="C361" s="78" t="s">
        <v>187</v>
      </c>
      <c r="D361" s="78" t="s">
        <v>187</v>
      </c>
      <c r="E361" s="78" t="s">
        <v>349</v>
      </c>
      <c r="F361" s="78" t="s">
        <v>174</v>
      </c>
      <c r="G361" s="91">
        <f>G362</f>
        <v>27500</v>
      </c>
      <c r="H361" s="91">
        <f t="shared" si="89"/>
        <v>27635.19</v>
      </c>
      <c r="I361" s="91">
        <f t="shared" si="89"/>
        <v>27635.19</v>
      </c>
      <c r="J361" s="91">
        <f t="shared" si="89"/>
        <v>27635.19</v>
      </c>
      <c r="K361" s="93">
        <f t="shared" si="87"/>
        <v>0</v>
      </c>
      <c r="L361" s="79">
        <f t="shared" si="85"/>
        <v>1</v>
      </c>
    </row>
    <row r="362" spans="1:12" ht="31.5">
      <c r="A362" s="77" t="s">
        <v>45</v>
      </c>
      <c r="B362" s="96" t="s">
        <v>247</v>
      </c>
      <c r="C362" s="78" t="s">
        <v>187</v>
      </c>
      <c r="D362" s="78" t="s">
        <v>187</v>
      </c>
      <c r="E362" s="78" t="s">
        <v>349</v>
      </c>
      <c r="F362" s="78" t="s">
        <v>175</v>
      </c>
      <c r="G362" s="91">
        <v>27500</v>
      </c>
      <c r="H362" s="91">
        <v>27635.19</v>
      </c>
      <c r="I362" s="91">
        <v>27635.19</v>
      </c>
      <c r="J362" s="91">
        <v>27635.19</v>
      </c>
      <c r="K362" s="93">
        <f t="shared" si="87"/>
        <v>0</v>
      </c>
      <c r="L362" s="79">
        <f t="shared" si="85"/>
        <v>1</v>
      </c>
    </row>
    <row r="363" spans="1:12" ht="15.75">
      <c r="A363" s="74" t="s">
        <v>79</v>
      </c>
      <c r="B363" s="75" t="s">
        <v>247</v>
      </c>
      <c r="C363" s="75" t="s">
        <v>31</v>
      </c>
      <c r="D363" s="75" t="s">
        <v>24</v>
      </c>
      <c r="E363" s="75"/>
      <c r="F363" s="75"/>
      <c r="G363" s="89">
        <f>G364</f>
        <v>96000</v>
      </c>
      <c r="H363" s="89">
        <f>H364</f>
        <v>96000</v>
      </c>
      <c r="I363" s="89">
        <f>I364</f>
        <v>96000</v>
      </c>
      <c r="J363" s="89">
        <f>J364</f>
        <v>96000</v>
      </c>
      <c r="K363" s="90">
        <f t="shared" si="87"/>
        <v>0</v>
      </c>
      <c r="L363" s="76">
        <f t="shared" si="85"/>
        <v>1</v>
      </c>
    </row>
    <row r="364" spans="1:12" ht="15.75">
      <c r="A364" s="77" t="s">
        <v>55</v>
      </c>
      <c r="B364" s="96" t="s">
        <v>247</v>
      </c>
      <c r="C364" s="78" t="s">
        <v>31</v>
      </c>
      <c r="D364" s="78" t="s">
        <v>26</v>
      </c>
      <c r="E364" s="78"/>
      <c r="F364" s="78"/>
      <c r="G364" s="91">
        <f aca="true" t="shared" si="90" ref="G364:G369">G365</f>
        <v>96000</v>
      </c>
      <c r="H364" s="91">
        <f aca="true" t="shared" si="91" ref="H364:J369">H365</f>
        <v>96000</v>
      </c>
      <c r="I364" s="91">
        <f t="shared" si="91"/>
        <v>96000</v>
      </c>
      <c r="J364" s="91">
        <f t="shared" si="91"/>
        <v>96000</v>
      </c>
      <c r="K364" s="93">
        <f t="shared" si="87"/>
        <v>0</v>
      </c>
      <c r="L364" s="79">
        <f t="shared" si="85"/>
        <v>1</v>
      </c>
    </row>
    <row r="365" spans="1:12" ht="31.5">
      <c r="A365" s="77" t="s">
        <v>221</v>
      </c>
      <c r="B365" s="96" t="s">
        <v>247</v>
      </c>
      <c r="C365" s="78" t="s">
        <v>31</v>
      </c>
      <c r="D365" s="78" t="s">
        <v>26</v>
      </c>
      <c r="E365" s="78" t="s">
        <v>222</v>
      </c>
      <c r="F365" s="78"/>
      <c r="G365" s="91">
        <f t="shared" si="90"/>
        <v>96000</v>
      </c>
      <c r="H365" s="91">
        <f t="shared" si="91"/>
        <v>96000</v>
      </c>
      <c r="I365" s="91">
        <f t="shared" si="91"/>
        <v>96000</v>
      </c>
      <c r="J365" s="91">
        <f t="shared" si="91"/>
        <v>96000</v>
      </c>
      <c r="K365" s="93">
        <f t="shared" si="87"/>
        <v>0</v>
      </c>
      <c r="L365" s="79">
        <f t="shared" si="85"/>
        <v>1</v>
      </c>
    </row>
    <row r="366" spans="1:12" ht="31.5">
      <c r="A366" s="77" t="s">
        <v>223</v>
      </c>
      <c r="B366" s="96" t="s">
        <v>247</v>
      </c>
      <c r="C366" s="78" t="s">
        <v>31</v>
      </c>
      <c r="D366" s="78" t="s">
        <v>26</v>
      </c>
      <c r="E366" s="78" t="s">
        <v>224</v>
      </c>
      <c r="F366" s="78"/>
      <c r="G366" s="91">
        <f t="shared" si="90"/>
        <v>96000</v>
      </c>
      <c r="H366" s="91">
        <f t="shared" si="91"/>
        <v>96000</v>
      </c>
      <c r="I366" s="91">
        <f t="shared" si="91"/>
        <v>96000</v>
      </c>
      <c r="J366" s="91">
        <f t="shared" si="91"/>
        <v>96000</v>
      </c>
      <c r="K366" s="93">
        <f t="shared" si="87"/>
        <v>0</v>
      </c>
      <c r="L366" s="79">
        <f t="shared" si="85"/>
        <v>1</v>
      </c>
    </row>
    <row r="367" spans="1:12" ht="31.5">
      <c r="A367" s="77" t="s">
        <v>223</v>
      </c>
      <c r="B367" s="96" t="s">
        <v>247</v>
      </c>
      <c r="C367" s="78" t="s">
        <v>31</v>
      </c>
      <c r="D367" s="78" t="s">
        <v>26</v>
      </c>
      <c r="E367" s="78" t="s">
        <v>225</v>
      </c>
      <c r="F367" s="78"/>
      <c r="G367" s="91">
        <f t="shared" si="90"/>
        <v>96000</v>
      </c>
      <c r="H367" s="91">
        <f t="shared" si="91"/>
        <v>96000</v>
      </c>
      <c r="I367" s="91">
        <f t="shared" si="91"/>
        <v>96000</v>
      </c>
      <c r="J367" s="91">
        <f t="shared" si="91"/>
        <v>96000</v>
      </c>
      <c r="K367" s="93">
        <f t="shared" si="87"/>
        <v>0</v>
      </c>
      <c r="L367" s="79">
        <f t="shared" si="85"/>
        <v>1</v>
      </c>
    </row>
    <row r="368" spans="1:12" ht="15.75">
      <c r="A368" s="77" t="s">
        <v>64</v>
      </c>
      <c r="B368" s="96" t="s">
        <v>247</v>
      </c>
      <c r="C368" s="78" t="s">
        <v>31</v>
      </c>
      <c r="D368" s="78" t="s">
        <v>26</v>
      </c>
      <c r="E368" s="78" t="s">
        <v>225</v>
      </c>
      <c r="F368" s="78" t="s">
        <v>176</v>
      </c>
      <c r="G368" s="91">
        <f t="shared" si="90"/>
        <v>96000</v>
      </c>
      <c r="H368" s="91">
        <f t="shared" si="91"/>
        <v>96000</v>
      </c>
      <c r="I368" s="91">
        <f t="shared" si="91"/>
        <v>96000</v>
      </c>
      <c r="J368" s="91">
        <f t="shared" si="91"/>
        <v>96000</v>
      </c>
      <c r="K368" s="93">
        <f t="shared" si="87"/>
        <v>0</v>
      </c>
      <c r="L368" s="79">
        <f t="shared" si="85"/>
        <v>1</v>
      </c>
    </row>
    <row r="369" spans="1:12" ht="15.75">
      <c r="A369" s="77" t="s">
        <v>78</v>
      </c>
      <c r="B369" s="96" t="s">
        <v>247</v>
      </c>
      <c r="C369" s="78" t="s">
        <v>31</v>
      </c>
      <c r="D369" s="78" t="s">
        <v>26</v>
      </c>
      <c r="E369" s="78" t="s">
        <v>225</v>
      </c>
      <c r="F369" s="78" t="s">
        <v>194</v>
      </c>
      <c r="G369" s="91">
        <f t="shared" si="90"/>
        <v>96000</v>
      </c>
      <c r="H369" s="91">
        <f t="shared" si="91"/>
        <v>96000</v>
      </c>
      <c r="I369" s="91">
        <f t="shared" si="91"/>
        <v>96000</v>
      </c>
      <c r="J369" s="91">
        <f t="shared" si="91"/>
        <v>96000</v>
      </c>
      <c r="K369" s="93">
        <f t="shared" si="87"/>
        <v>0</v>
      </c>
      <c r="L369" s="79">
        <f t="shared" si="85"/>
        <v>1</v>
      </c>
    </row>
    <row r="370" spans="1:12" ht="15.75">
      <c r="A370" s="77" t="s">
        <v>243</v>
      </c>
      <c r="B370" s="96" t="s">
        <v>247</v>
      </c>
      <c r="C370" s="78" t="s">
        <v>31</v>
      </c>
      <c r="D370" s="78" t="s">
        <v>26</v>
      </c>
      <c r="E370" s="78" t="s">
        <v>225</v>
      </c>
      <c r="F370" s="78" t="s">
        <v>242</v>
      </c>
      <c r="G370" s="91">
        <v>96000</v>
      </c>
      <c r="H370" s="91">
        <v>96000</v>
      </c>
      <c r="I370" s="91">
        <v>96000</v>
      </c>
      <c r="J370" s="91">
        <v>96000</v>
      </c>
      <c r="K370" s="93">
        <f t="shared" si="87"/>
        <v>0</v>
      </c>
      <c r="L370" s="79">
        <f t="shared" si="85"/>
        <v>1</v>
      </c>
    </row>
    <row r="371" spans="1:12" ht="15.75">
      <c r="A371" s="74" t="s">
        <v>65</v>
      </c>
      <c r="B371" s="75" t="s">
        <v>247</v>
      </c>
      <c r="C371" s="75" t="s">
        <v>34</v>
      </c>
      <c r="D371" s="75" t="s">
        <v>24</v>
      </c>
      <c r="E371" s="75"/>
      <c r="F371" s="75"/>
      <c r="G371" s="89">
        <f>G372</f>
        <v>487800</v>
      </c>
      <c r="H371" s="89">
        <f aca="true" t="shared" si="92" ref="H371:J373">H372</f>
        <v>950630</v>
      </c>
      <c r="I371" s="89">
        <f t="shared" si="92"/>
        <v>950630</v>
      </c>
      <c r="J371" s="89">
        <f t="shared" si="92"/>
        <v>950630</v>
      </c>
      <c r="K371" s="90">
        <f t="shared" si="87"/>
        <v>0</v>
      </c>
      <c r="L371" s="76">
        <f t="shared" si="85"/>
        <v>1</v>
      </c>
    </row>
    <row r="372" spans="1:12" ht="15.75">
      <c r="A372" s="77" t="s">
        <v>66</v>
      </c>
      <c r="B372" s="96" t="s">
        <v>247</v>
      </c>
      <c r="C372" s="78" t="s">
        <v>34</v>
      </c>
      <c r="D372" s="78" t="s">
        <v>26</v>
      </c>
      <c r="E372" s="78"/>
      <c r="F372" s="78"/>
      <c r="G372" s="91">
        <f>G373</f>
        <v>487800</v>
      </c>
      <c r="H372" s="91">
        <f t="shared" si="92"/>
        <v>950630</v>
      </c>
      <c r="I372" s="91">
        <f t="shared" si="92"/>
        <v>950630</v>
      </c>
      <c r="J372" s="91">
        <f t="shared" si="92"/>
        <v>950630</v>
      </c>
      <c r="K372" s="93">
        <f t="shared" si="87"/>
        <v>0</v>
      </c>
      <c r="L372" s="79">
        <f t="shared" si="85"/>
        <v>1</v>
      </c>
    </row>
    <row r="373" spans="1:12" ht="31.5">
      <c r="A373" s="77" t="s">
        <v>299</v>
      </c>
      <c r="B373" s="96" t="s">
        <v>247</v>
      </c>
      <c r="C373" s="78" t="s">
        <v>34</v>
      </c>
      <c r="D373" s="78" t="s">
        <v>26</v>
      </c>
      <c r="E373" s="78" t="s">
        <v>236</v>
      </c>
      <c r="F373" s="78"/>
      <c r="G373" s="91">
        <f>G374</f>
        <v>487800</v>
      </c>
      <c r="H373" s="91">
        <f t="shared" si="92"/>
        <v>950630</v>
      </c>
      <c r="I373" s="91">
        <f t="shared" si="92"/>
        <v>950630</v>
      </c>
      <c r="J373" s="91">
        <f t="shared" si="92"/>
        <v>950630</v>
      </c>
      <c r="K373" s="93">
        <f t="shared" si="87"/>
        <v>0</v>
      </c>
      <c r="L373" s="79">
        <f t="shared" si="85"/>
        <v>1</v>
      </c>
    </row>
    <row r="374" spans="1:12" ht="15.75">
      <c r="A374" s="77" t="s">
        <v>203</v>
      </c>
      <c r="B374" s="96" t="s">
        <v>247</v>
      </c>
      <c r="C374" s="78" t="s">
        <v>34</v>
      </c>
      <c r="D374" s="78" t="s">
        <v>26</v>
      </c>
      <c r="E374" s="78" t="s">
        <v>300</v>
      </c>
      <c r="F374" s="78"/>
      <c r="G374" s="91">
        <f>G375+G379</f>
        <v>487800</v>
      </c>
      <c r="H374" s="91">
        <f>H375+H379</f>
        <v>950630</v>
      </c>
      <c r="I374" s="91">
        <f>I375+I379</f>
        <v>950630</v>
      </c>
      <c r="J374" s="91">
        <f>J375+J379</f>
        <v>950630</v>
      </c>
      <c r="K374" s="93">
        <f t="shared" si="87"/>
        <v>0</v>
      </c>
      <c r="L374" s="79">
        <f t="shared" si="85"/>
        <v>1</v>
      </c>
    </row>
    <row r="375" spans="1:12" ht="110.25">
      <c r="A375" s="77" t="s">
        <v>380</v>
      </c>
      <c r="B375" s="96" t="s">
        <v>247</v>
      </c>
      <c r="C375" s="78" t="s">
        <v>34</v>
      </c>
      <c r="D375" s="78" t="s">
        <v>26</v>
      </c>
      <c r="E375" s="78" t="s">
        <v>379</v>
      </c>
      <c r="F375" s="78"/>
      <c r="G375" s="91">
        <f>G376</f>
        <v>27000</v>
      </c>
      <c r="H375" s="91">
        <f aca="true" t="shared" si="93" ref="H375:J377">H376</f>
        <v>0</v>
      </c>
      <c r="I375" s="91">
        <f t="shared" si="93"/>
        <v>0</v>
      </c>
      <c r="J375" s="91">
        <f t="shared" si="93"/>
        <v>0</v>
      </c>
      <c r="K375" s="93">
        <f t="shared" si="87"/>
        <v>0</v>
      </c>
      <c r="L375" s="79" t="e">
        <f t="shared" si="85"/>
        <v>#DIV/0!</v>
      </c>
    </row>
    <row r="376" spans="1:12" ht="31.5">
      <c r="A376" s="77" t="s">
        <v>68</v>
      </c>
      <c r="B376" s="96" t="s">
        <v>247</v>
      </c>
      <c r="C376" s="78" t="s">
        <v>34</v>
      </c>
      <c r="D376" s="78" t="s">
        <v>26</v>
      </c>
      <c r="E376" s="78" t="s">
        <v>379</v>
      </c>
      <c r="F376" s="78" t="s">
        <v>173</v>
      </c>
      <c r="G376" s="91">
        <f>G377</f>
        <v>27000</v>
      </c>
      <c r="H376" s="91">
        <f t="shared" si="93"/>
        <v>0</v>
      </c>
      <c r="I376" s="91">
        <f t="shared" si="93"/>
        <v>0</v>
      </c>
      <c r="J376" s="91">
        <f t="shared" si="93"/>
        <v>0</v>
      </c>
      <c r="K376" s="93">
        <f t="shared" si="87"/>
        <v>0</v>
      </c>
      <c r="L376" s="79" t="e">
        <f t="shared" si="85"/>
        <v>#DIV/0!</v>
      </c>
    </row>
    <row r="377" spans="1:12" ht="31.5">
      <c r="A377" s="77" t="s">
        <v>69</v>
      </c>
      <c r="B377" s="96" t="s">
        <v>247</v>
      </c>
      <c r="C377" s="78" t="s">
        <v>34</v>
      </c>
      <c r="D377" s="78" t="s">
        <v>26</v>
      </c>
      <c r="E377" s="78" t="s">
        <v>379</v>
      </c>
      <c r="F377" s="78" t="s">
        <v>174</v>
      </c>
      <c r="G377" s="91">
        <f>G378</f>
        <v>27000</v>
      </c>
      <c r="H377" s="91">
        <f t="shared" si="93"/>
        <v>0</v>
      </c>
      <c r="I377" s="91">
        <f t="shared" si="93"/>
        <v>0</v>
      </c>
      <c r="J377" s="91">
        <f t="shared" si="93"/>
        <v>0</v>
      </c>
      <c r="K377" s="93">
        <f t="shared" si="87"/>
        <v>0</v>
      </c>
      <c r="L377" s="79" t="e">
        <f t="shared" si="85"/>
        <v>#DIV/0!</v>
      </c>
    </row>
    <row r="378" spans="1:12" ht="31.5">
      <c r="A378" s="77" t="s">
        <v>45</v>
      </c>
      <c r="B378" s="96" t="s">
        <v>247</v>
      </c>
      <c r="C378" s="78" t="s">
        <v>34</v>
      </c>
      <c r="D378" s="78" t="s">
        <v>26</v>
      </c>
      <c r="E378" s="78" t="s">
        <v>379</v>
      </c>
      <c r="F378" s="78" t="s">
        <v>175</v>
      </c>
      <c r="G378" s="91">
        <v>27000</v>
      </c>
      <c r="H378" s="91">
        <v>0</v>
      </c>
      <c r="I378" s="91">
        <v>0</v>
      </c>
      <c r="J378" s="91">
        <v>0</v>
      </c>
      <c r="K378" s="93">
        <f t="shared" si="87"/>
        <v>0</v>
      </c>
      <c r="L378" s="79" t="e">
        <f t="shared" si="85"/>
        <v>#DIV/0!</v>
      </c>
    </row>
    <row r="379" spans="1:12" ht="157.5">
      <c r="A379" s="82" t="s">
        <v>382</v>
      </c>
      <c r="B379" s="96" t="s">
        <v>247</v>
      </c>
      <c r="C379" s="83" t="s">
        <v>34</v>
      </c>
      <c r="D379" s="83" t="s">
        <v>26</v>
      </c>
      <c r="E379" s="83" t="s">
        <v>381</v>
      </c>
      <c r="F379" s="83"/>
      <c r="G379" s="94">
        <f>G380</f>
        <v>460800</v>
      </c>
      <c r="H379" s="94">
        <f aca="true" t="shared" si="94" ref="H379:J381">H380</f>
        <v>950630</v>
      </c>
      <c r="I379" s="94">
        <f t="shared" si="94"/>
        <v>950630</v>
      </c>
      <c r="J379" s="94">
        <f t="shared" si="94"/>
        <v>950630</v>
      </c>
      <c r="K379" s="93">
        <f t="shared" si="87"/>
        <v>0</v>
      </c>
      <c r="L379" s="79">
        <f t="shared" si="85"/>
        <v>1</v>
      </c>
    </row>
    <row r="380" spans="1:12" ht="15.75">
      <c r="A380" s="95" t="s">
        <v>204</v>
      </c>
      <c r="B380" s="96" t="s">
        <v>247</v>
      </c>
      <c r="C380" s="83" t="s">
        <v>34</v>
      </c>
      <c r="D380" s="83" t="s">
        <v>26</v>
      </c>
      <c r="E380" s="83" t="s">
        <v>381</v>
      </c>
      <c r="F380" s="78" t="s">
        <v>206</v>
      </c>
      <c r="G380" s="94">
        <f>G381</f>
        <v>460800</v>
      </c>
      <c r="H380" s="94">
        <f t="shared" si="94"/>
        <v>950630</v>
      </c>
      <c r="I380" s="94">
        <f t="shared" si="94"/>
        <v>950630</v>
      </c>
      <c r="J380" s="94">
        <f t="shared" si="94"/>
        <v>950630</v>
      </c>
      <c r="K380" s="93">
        <f t="shared" si="87"/>
        <v>0</v>
      </c>
      <c r="L380" s="79">
        <f t="shared" si="85"/>
        <v>1</v>
      </c>
    </row>
    <row r="381" spans="1:12" ht="15.75">
      <c r="A381" s="95" t="s">
        <v>38</v>
      </c>
      <c r="B381" s="96" t="s">
        <v>247</v>
      </c>
      <c r="C381" s="83" t="s">
        <v>34</v>
      </c>
      <c r="D381" s="83" t="s">
        <v>26</v>
      </c>
      <c r="E381" s="83" t="s">
        <v>381</v>
      </c>
      <c r="F381" s="78" t="s">
        <v>205</v>
      </c>
      <c r="G381" s="94">
        <f>G382</f>
        <v>460800</v>
      </c>
      <c r="H381" s="94">
        <f t="shared" si="94"/>
        <v>950630</v>
      </c>
      <c r="I381" s="94">
        <f t="shared" si="94"/>
        <v>950630</v>
      </c>
      <c r="J381" s="94">
        <f t="shared" si="94"/>
        <v>950630</v>
      </c>
      <c r="K381" s="93">
        <f t="shared" si="87"/>
        <v>0</v>
      </c>
      <c r="L381" s="79">
        <f t="shared" si="85"/>
        <v>1</v>
      </c>
    </row>
    <row r="382" spans="1:12" ht="15.75">
      <c r="A382" s="95" t="s">
        <v>38</v>
      </c>
      <c r="B382" s="96" t="s">
        <v>247</v>
      </c>
      <c r="C382" s="83" t="s">
        <v>34</v>
      </c>
      <c r="D382" s="83" t="s">
        <v>26</v>
      </c>
      <c r="E382" s="83" t="s">
        <v>381</v>
      </c>
      <c r="F382" s="78" t="s">
        <v>205</v>
      </c>
      <c r="G382" s="94">
        <v>460800</v>
      </c>
      <c r="H382" s="91">
        <v>950630</v>
      </c>
      <c r="I382" s="91">
        <v>950630</v>
      </c>
      <c r="J382" s="91">
        <v>950630</v>
      </c>
      <c r="K382" s="93">
        <f t="shared" si="87"/>
        <v>0</v>
      </c>
      <c r="L382" s="79">
        <f t="shared" si="85"/>
        <v>1</v>
      </c>
    </row>
  </sheetData>
  <sheetProtection/>
  <autoFilter ref="A1:L382"/>
  <mergeCells count="16">
    <mergeCell ref="B7:B8"/>
    <mergeCell ref="K2:L2"/>
    <mergeCell ref="J3:L3"/>
    <mergeCell ref="A5:L5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K4:L4"/>
  </mergeCells>
  <printOptions/>
  <pageMargins left="0.7" right="0.7" top="0.75" bottom="0.75" header="0.3" footer="0.3"/>
  <pageSetup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Glavbuh</cp:lastModifiedBy>
  <cp:lastPrinted>2023-05-05T01:50:41Z</cp:lastPrinted>
  <dcterms:created xsi:type="dcterms:W3CDTF">2005-12-09T06:45:03Z</dcterms:created>
  <dcterms:modified xsi:type="dcterms:W3CDTF">2024-04-17T07:39:22Z</dcterms:modified>
  <cp:category/>
  <cp:version/>
  <cp:contentType/>
  <cp:contentStatus/>
</cp:coreProperties>
</file>